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nda doc\PAGINA WEB SERV CFM\Deseuri\0 Navigare\"/>
    </mc:Choice>
  </mc:AlternateContent>
  <bookViews>
    <workbookView xWindow="0" yWindow="0" windowWidth="20490" windowHeight="7620"/>
  </bookViews>
  <sheets>
    <sheet name="Input PJGD" sheetId="1" r:id="rId1"/>
    <sheet name="Input MONITORIZARE" sheetId="11" r:id="rId2"/>
    <sheet name="COPERTA" sheetId="3" state="hidden" r:id="rId3"/>
    <sheet name="INDEX" sheetId="4" state="hidden" r:id="rId4"/>
    <sheet name="1.Fact_Relev" sheetId="10" r:id="rId5"/>
    <sheet name="2.Obiective PJGD" sheetId="16" r:id="rId6"/>
    <sheet name="2.Obiective PJGD_Anexa" sheetId="13" r:id="rId7"/>
    <sheet name="3.Obiective PJPGD" sheetId="14" r:id="rId8"/>
    <sheet name="4.Concluzii" sheetId="15" state="hidden" r:id="rId9"/>
  </sheets>
  <definedNames>
    <definedName name="_xlnm.Print_Area" localSheetId="4">'1.Fact_Relev'!$B$11:$K$323</definedName>
    <definedName name="_xlnm.Print_Area" localSheetId="5">'2.Obiective PJGD'!$B$12:$K$197</definedName>
    <definedName name="_xlnm.Print_Area" localSheetId="6">'2.Obiective PJGD_Anexa'!$A$9:$AG$129</definedName>
    <definedName name="_xlnm.Print_Area" localSheetId="7">'3.Obiective PJPGD'!$A$9:$AH$157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11" l="1"/>
  <c r="H48" i="11"/>
  <c r="I48" i="11"/>
  <c r="G70" i="11"/>
  <c r="H70" i="11"/>
  <c r="I70" i="11"/>
  <c r="J70" i="11"/>
  <c r="K70" i="11"/>
  <c r="L70" i="11"/>
  <c r="F70" i="11"/>
  <c r="G59" i="11"/>
  <c r="H59" i="11"/>
  <c r="I59" i="11"/>
  <c r="J59" i="11"/>
  <c r="K59" i="11"/>
  <c r="L59" i="11"/>
  <c r="G217" i="11" l="1"/>
  <c r="H217" i="11"/>
  <c r="I217" i="11"/>
  <c r="J217" i="11"/>
  <c r="K217" i="11"/>
  <c r="L217" i="11"/>
  <c r="F217" i="11"/>
  <c r="S104" i="13" l="1"/>
  <c r="S103" i="13"/>
  <c r="G273" i="1" l="1"/>
  <c r="H273" i="1"/>
  <c r="I273" i="1"/>
  <c r="J273" i="1"/>
  <c r="K273" i="1"/>
  <c r="L273" i="1"/>
  <c r="F273" i="1"/>
  <c r="G272" i="1"/>
  <c r="H272" i="1"/>
  <c r="I272" i="1"/>
  <c r="J272" i="1"/>
  <c r="K272" i="1"/>
  <c r="L272" i="1"/>
  <c r="F272" i="1"/>
  <c r="E29" i="10" l="1"/>
  <c r="E28" i="10"/>
  <c r="E27" i="10" l="1"/>
  <c r="G48" i="1"/>
  <c r="H48" i="1"/>
  <c r="I48" i="1"/>
  <c r="J48" i="1"/>
  <c r="K48" i="1"/>
  <c r="L48" i="1"/>
  <c r="F48" i="1"/>
  <c r="AE27" i="13" l="1"/>
  <c r="AA27" i="13"/>
  <c r="W27" i="13"/>
  <c r="O27" i="13"/>
  <c r="K27" i="13"/>
  <c r="AE26" i="13"/>
  <c r="AA26" i="13"/>
  <c r="W26" i="13"/>
  <c r="O26" i="13"/>
  <c r="K26" i="13"/>
  <c r="AE25" i="13"/>
  <c r="AA25" i="13"/>
  <c r="W25" i="13"/>
  <c r="O25" i="13"/>
  <c r="K25" i="13"/>
  <c r="AE24" i="13"/>
  <c r="AA24" i="13"/>
  <c r="W24" i="13"/>
  <c r="O24" i="13"/>
  <c r="K24" i="13"/>
  <c r="O20" i="13"/>
  <c r="K20" i="13"/>
  <c r="G441" i="11"/>
  <c r="H441" i="11"/>
  <c r="I441" i="11"/>
  <c r="J441" i="11"/>
  <c r="K441" i="11"/>
  <c r="L441" i="11"/>
  <c r="F441" i="11"/>
  <c r="G450" i="11"/>
  <c r="H450" i="11"/>
  <c r="I450" i="11"/>
  <c r="J450" i="11"/>
  <c r="K450" i="11"/>
  <c r="L450" i="11"/>
  <c r="I78" i="11"/>
  <c r="G184" i="16"/>
  <c r="H184" i="16"/>
  <c r="I184" i="16"/>
  <c r="J184" i="16"/>
  <c r="K184" i="16"/>
  <c r="E184" i="16"/>
  <c r="F184" i="16"/>
  <c r="H419" i="11"/>
  <c r="I419" i="11"/>
  <c r="J419" i="11"/>
  <c r="I185" i="16" s="1"/>
  <c r="K419" i="11"/>
  <c r="J185" i="16" s="1"/>
  <c r="L419" i="11"/>
  <c r="K185" i="16" s="1"/>
  <c r="F419" i="11"/>
  <c r="E185" i="16" s="1"/>
  <c r="G419" i="11"/>
  <c r="F225" i="11"/>
  <c r="G44" i="11"/>
  <c r="H44" i="11"/>
  <c r="G80" i="11"/>
  <c r="G98" i="10" l="1"/>
  <c r="F98" i="10"/>
  <c r="G55" i="11"/>
  <c r="F446" i="11"/>
  <c r="G446" i="11"/>
  <c r="J84" i="11" l="1"/>
  <c r="K84" i="11"/>
  <c r="L84" i="11"/>
  <c r="F84" i="11"/>
  <c r="G84" i="11"/>
  <c r="H84" i="11"/>
  <c r="H55" i="11" l="1"/>
  <c r="I82" i="11" l="1"/>
  <c r="I39" i="11"/>
  <c r="I40" i="11"/>
  <c r="I41" i="11"/>
  <c r="I42" i="11"/>
  <c r="J310" i="11" l="1"/>
  <c r="K310" i="11"/>
  <c r="L310" i="11"/>
  <c r="J257" i="11"/>
  <c r="K257" i="11"/>
  <c r="L257" i="11"/>
  <c r="J280" i="11"/>
  <c r="K280" i="11"/>
  <c r="L280" i="11"/>
  <c r="F280" i="11" l="1"/>
  <c r="G257" i="11"/>
  <c r="F310" i="11"/>
  <c r="G310" i="11"/>
  <c r="G280" i="11"/>
  <c r="H68" i="16" l="1"/>
  <c r="J446" i="11" l="1"/>
  <c r="K446" i="11"/>
  <c r="L446" i="11"/>
  <c r="H446" i="11"/>
  <c r="I116" i="16"/>
  <c r="J116" i="16" s="1"/>
  <c r="J333" i="11"/>
  <c r="K333" i="11"/>
  <c r="L333" i="11"/>
  <c r="F333" i="11"/>
  <c r="G333" i="11"/>
  <c r="H333" i="11"/>
  <c r="K291" i="10"/>
  <c r="J291" i="10"/>
  <c r="I291" i="10"/>
  <c r="K290" i="10"/>
  <c r="J290" i="10"/>
  <c r="I290" i="10"/>
  <c r="H278" i="10"/>
  <c r="H282" i="10"/>
  <c r="H190" i="16" l="1"/>
  <c r="H185" i="16"/>
  <c r="G190" i="16"/>
  <c r="G185" i="16"/>
  <c r="F190" i="16"/>
  <c r="F185" i="16"/>
  <c r="I335" i="11"/>
  <c r="I333" i="11"/>
  <c r="G201" i="10"/>
  <c r="G202" i="10"/>
  <c r="G203" i="10"/>
  <c r="G204" i="10"/>
  <c r="G205" i="10"/>
  <c r="G206" i="10"/>
  <c r="G207" i="10"/>
  <c r="G208" i="10"/>
  <c r="G209" i="10"/>
  <c r="G210" i="10"/>
  <c r="G211" i="10"/>
  <c r="AF18" i="14"/>
  <c r="AB18" i="14"/>
  <c r="X18" i="14"/>
  <c r="P18" i="14"/>
  <c r="L18" i="14"/>
  <c r="AF16" i="14"/>
  <c r="AB16" i="14"/>
  <c r="X16" i="14"/>
  <c r="P16" i="14"/>
  <c r="L16" i="14"/>
  <c r="H1" i="14"/>
  <c r="AE103" i="13"/>
  <c r="AA103" i="13"/>
  <c r="W103" i="13"/>
  <c r="O103" i="13"/>
  <c r="K103" i="13"/>
  <c r="AE98" i="13"/>
  <c r="AA98" i="13"/>
  <c r="W98" i="13"/>
  <c r="O98" i="13"/>
  <c r="K98" i="13"/>
  <c r="AE94" i="13"/>
  <c r="AA94" i="13"/>
  <c r="W94" i="13"/>
  <c r="O94" i="13"/>
  <c r="K94" i="13"/>
  <c r="AE90" i="13"/>
  <c r="AA90" i="13"/>
  <c r="W90" i="13"/>
  <c r="O90" i="13"/>
  <c r="K90" i="13"/>
  <c r="AE21" i="13"/>
  <c r="AA21" i="13"/>
  <c r="W21" i="13"/>
  <c r="O21" i="13"/>
  <c r="K21" i="13"/>
  <c r="AE20" i="13"/>
  <c r="AA20" i="13"/>
  <c r="W20" i="13"/>
  <c r="AE19" i="13"/>
  <c r="AA19" i="13"/>
  <c r="W19" i="13"/>
  <c r="O19" i="13"/>
  <c r="K19" i="13"/>
  <c r="F10" i="13"/>
  <c r="G1" i="13"/>
  <c r="K192" i="16"/>
  <c r="J192" i="16"/>
  <c r="I192" i="16"/>
  <c r="H192" i="16"/>
  <c r="G192" i="16"/>
  <c r="F192" i="16"/>
  <c r="E192" i="16"/>
  <c r="K191" i="16"/>
  <c r="J191" i="16"/>
  <c r="I191" i="16"/>
  <c r="H191" i="16"/>
  <c r="G191" i="16"/>
  <c r="F191" i="16"/>
  <c r="E191" i="16"/>
  <c r="B191" i="16"/>
  <c r="B192" i="16" s="1"/>
  <c r="K190" i="16"/>
  <c r="J190" i="16"/>
  <c r="I190" i="16"/>
  <c r="E190" i="16"/>
  <c r="K183" i="16"/>
  <c r="J183" i="16"/>
  <c r="I183" i="16"/>
  <c r="H183" i="16"/>
  <c r="G183" i="16"/>
  <c r="F183" i="16"/>
  <c r="E183" i="16"/>
  <c r="K182" i="16"/>
  <c r="J182" i="16"/>
  <c r="I182" i="16"/>
  <c r="H182" i="16"/>
  <c r="G182" i="16"/>
  <c r="F182" i="16"/>
  <c r="E182" i="16"/>
  <c r="K171" i="16"/>
  <c r="J171" i="16"/>
  <c r="I171" i="16"/>
  <c r="H171" i="16"/>
  <c r="G171" i="16"/>
  <c r="F171" i="16"/>
  <c r="E171" i="16"/>
  <c r="K170" i="16"/>
  <c r="J170" i="16"/>
  <c r="I170" i="16"/>
  <c r="H170" i="16"/>
  <c r="G170" i="16"/>
  <c r="F170" i="16"/>
  <c r="E170" i="16"/>
  <c r="K169" i="16"/>
  <c r="J169" i="16"/>
  <c r="I169" i="16"/>
  <c r="H169" i="16"/>
  <c r="G169" i="16"/>
  <c r="F169" i="16"/>
  <c r="E169" i="16"/>
  <c r="K168" i="16"/>
  <c r="J168" i="16"/>
  <c r="I168" i="16"/>
  <c r="H168" i="16"/>
  <c r="G168" i="16"/>
  <c r="F168" i="16"/>
  <c r="E168" i="16"/>
  <c r="K166" i="16"/>
  <c r="J166" i="16"/>
  <c r="I166" i="16"/>
  <c r="H166" i="16"/>
  <c r="G166" i="16"/>
  <c r="F166" i="16"/>
  <c r="E166" i="16"/>
  <c r="K165" i="16"/>
  <c r="J165" i="16"/>
  <c r="I165" i="16"/>
  <c r="H165" i="16"/>
  <c r="G165" i="16"/>
  <c r="F165" i="16"/>
  <c r="E165" i="16"/>
  <c r="K159" i="16"/>
  <c r="J159" i="16"/>
  <c r="I159" i="16"/>
  <c r="H159" i="16"/>
  <c r="G159" i="16"/>
  <c r="F159" i="16"/>
  <c r="E159" i="16"/>
  <c r="K158" i="16"/>
  <c r="J158" i="16"/>
  <c r="I158" i="16"/>
  <c r="H158" i="16"/>
  <c r="G158" i="16"/>
  <c r="F158" i="16"/>
  <c r="E158" i="16"/>
  <c r="K157" i="16"/>
  <c r="J157" i="16"/>
  <c r="I157" i="16"/>
  <c r="H157" i="16"/>
  <c r="G157" i="16"/>
  <c r="F157" i="16"/>
  <c r="E157" i="16"/>
  <c r="K147" i="16"/>
  <c r="J147" i="16"/>
  <c r="I147" i="16"/>
  <c r="H147" i="16"/>
  <c r="G147" i="16"/>
  <c r="F147" i="16"/>
  <c r="E147" i="16"/>
  <c r="K136" i="16"/>
  <c r="J136" i="16"/>
  <c r="I136" i="16"/>
  <c r="H136" i="16"/>
  <c r="G136" i="16"/>
  <c r="F136" i="16"/>
  <c r="E136" i="16"/>
  <c r="K135" i="16"/>
  <c r="J135" i="16"/>
  <c r="I135" i="16"/>
  <c r="H135" i="16"/>
  <c r="G135" i="16"/>
  <c r="F135" i="16"/>
  <c r="E135" i="16"/>
  <c r="K133" i="16"/>
  <c r="J133" i="16"/>
  <c r="I133" i="16"/>
  <c r="H133" i="16"/>
  <c r="G133" i="16"/>
  <c r="F133" i="16"/>
  <c r="E133" i="16"/>
  <c r="K132" i="16"/>
  <c r="J132" i="16"/>
  <c r="I132" i="16"/>
  <c r="H132" i="16"/>
  <c r="G132" i="16"/>
  <c r="F132" i="16"/>
  <c r="E132" i="16"/>
  <c r="K130" i="16"/>
  <c r="J130" i="16"/>
  <c r="I130" i="16"/>
  <c r="H130" i="16"/>
  <c r="G130" i="16"/>
  <c r="F130" i="16"/>
  <c r="E130" i="16"/>
  <c r="K129" i="16"/>
  <c r="J129" i="16"/>
  <c r="I129" i="16"/>
  <c r="H129" i="16"/>
  <c r="G129" i="16"/>
  <c r="F129" i="16"/>
  <c r="E129" i="16"/>
  <c r="K127" i="16"/>
  <c r="J127" i="16"/>
  <c r="I127" i="16"/>
  <c r="H127" i="16"/>
  <c r="G127" i="16"/>
  <c r="F127" i="16"/>
  <c r="E127" i="16"/>
  <c r="K126" i="16"/>
  <c r="J126" i="16"/>
  <c r="I126" i="16"/>
  <c r="H126" i="16"/>
  <c r="G126" i="16"/>
  <c r="F126" i="16"/>
  <c r="E126" i="16"/>
  <c r="K124" i="16"/>
  <c r="J124" i="16"/>
  <c r="I124" i="16"/>
  <c r="H124" i="16"/>
  <c r="G124" i="16"/>
  <c r="F124" i="16"/>
  <c r="E124" i="16"/>
  <c r="K123" i="16"/>
  <c r="J123" i="16"/>
  <c r="I123" i="16"/>
  <c r="H123" i="16"/>
  <c r="G123" i="16"/>
  <c r="F123" i="16"/>
  <c r="E123" i="16"/>
  <c r="J115" i="16"/>
  <c r="J114" i="16"/>
  <c r="K104" i="16"/>
  <c r="J104" i="16"/>
  <c r="I104" i="16"/>
  <c r="H104" i="16"/>
  <c r="G104" i="16"/>
  <c r="F104" i="16"/>
  <c r="E104" i="16"/>
  <c r="K95" i="16"/>
  <c r="J95" i="16"/>
  <c r="I95" i="16"/>
  <c r="H95" i="16"/>
  <c r="G95" i="16"/>
  <c r="F95" i="16"/>
  <c r="E95" i="16"/>
  <c r="K86" i="16"/>
  <c r="J86" i="16"/>
  <c r="I86" i="16"/>
  <c r="H86" i="16"/>
  <c r="G86" i="16"/>
  <c r="F86" i="16"/>
  <c r="E86" i="16"/>
  <c r="K85" i="16"/>
  <c r="J85" i="16"/>
  <c r="I85" i="16"/>
  <c r="H85" i="16"/>
  <c r="G85" i="16"/>
  <c r="F85" i="16"/>
  <c r="E85" i="16"/>
  <c r="K77" i="16"/>
  <c r="J77" i="16"/>
  <c r="I77" i="16"/>
  <c r="H77" i="16"/>
  <c r="G77" i="16"/>
  <c r="F77" i="16"/>
  <c r="E77" i="16"/>
  <c r="E76" i="16"/>
  <c r="K68" i="16"/>
  <c r="J68" i="16"/>
  <c r="I68" i="16"/>
  <c r="G68" i="16"/>
  <c r="F68" i="16"/>
  <c r="E68" i="16"/>
  <c r="F67" i="16"/>
  <c r="E67" i="16"/>
  <c r="K59" i="16"/>
  <c r="J59" i="16"/>
  <c r="I59" i="16"/>
  <c r="H59" i="16"/>
  <c r="G59" i="16"/>
  <c r="F59" i="16"/>
  <c r="E59" i="16"/>
  <c r="F13" i="16"/>
  <c r="H25" i="16" s="1"/>
  <c r="I1" i="16"/>
  <c r="K309" i="10"/>
  <c r="J309" i="10"/>
  <c r="I309" i="10"/>
  <c r="H309" i="10"/>
  <c r="G309" i="10"/>
  <c r="F309" i="10"/>
  <c r="E309" i="10"/>
  <c r="E319" i="10" s="1"/>
  <c r="I296" i="10"/>
  <c r="K295" i="10"/>
  <c r="K296" i="10"/>
  <c r="J296" i="10"/>
  <c r="J295" i="10"/>
  <c r="I295" i="10"/>
  <c r="K283" i="10"/>
  <c r="J283" i="10"/>
  <c r="I283" i="10"/>
  <c r="H283" i="10"/>
  <c r="G283" i="10"/>
  <c r="F283" i="10"/>
  <c r="E283" i="10"/>
  <c r="K282" i="10"/>
  <c r="J282" i="10"/>
  <c r="I282" i="10"/>
  <c r="G282" i="10"/>
  <c r="F282" i="10"/>
  <c r="E282" i="10"/>
  <c r="K279" i="10"/>
  <c r="J279" i="10"/>
  <c r="I279" i="10"/>
  <c r="H279" i="10"/>
  <c r="H280" i="10" s="1"/>
  <c r="G279" i="10"/>
  <c r="F279" i="10"/>
  <c r="E279" i="10"/>
  <c r="K278" i="10"/>
  <c r="J278" i="10"/>
  <c r="I278" i="10"/>
  <c r="G278" i="10"/>
  <c r="F278" i="10"/>
  <c r="E278" i="10"/>
  <c r="H269" i="10"/>
  <c r="F269" i="10"/>
  <c r="H246" i="10"/>
  <c r="F246" i="10"/>
  <c r="H216" i="10"/>
  <c r="F216" i="10"/>
  <c r="H193" i="10"/>
  <c r="F193" i="10"/>
  <c r="K156" i="10"/>
  <c r="J156" i="10"/>
  <c r="I156" i="10"/>
  <c r="H156" i="10"/>
  <c r="G156" i="10"/>
  <c r="F156" i="10"/>
  <c r="E156" i="10"/>
  <c r="K154" i="10"/>
  <c r="J154" i="10"/>
  <c r="I154" i="10"/>
  <c r="H154" i="10"/>
  <c r="G154" i="10"/>
  <c r="F154" i="10"/>
  <c r="E154" i="10"/>
  <c r="K122" i="10"/>
  <c r="K127" i="10" s="1"/>
  <c r="J122" i="10"/>
  <c r="J127" i="10" s="1"/>
  <c r="I122" i="10"/>
  <c r="I127" i="10" s="1"/>
  <c r="K121" i="10"/>
  <c r="K126" i="10" s="1"/>
  <c r="J121" i="10"/>
  <c r="J126" i="10" s="1"/>
  <c r="I121" i="10"/>
  <c r="I126" i="10" s="1"/>
  <c r="K119" i="10"/>
  <c r="J119" i="10"/>
  <c r="I119" i="10"/>
  <c r="H119" i="10"/>
  <c r="G119" i="10"/>
  <c r="F119" i="10"/>
  <c r="E119" i="10"/>
  <c r="K118" i="10"/>
  <c r="J118" i="10"/>
  <c r="I118" i="10"/>
  <c r="H118" i="10"/>
  <c r="G118" i="10"/>
  <c r="F118" i="10"/>
  <c r="E118" i="10"/>
  <c r="K108" i="10"/>
  <c r="J108" i="10"/>
  <c r="I108" i="10"/>
  <c r="H108" i="10"/>
  <c r="G108" i="10"/>
  <c r="F108" i="10"/>
  <c r="F88" i="10" s="1"/>
  <c r="K106" i="10"/>
  <c r="J106" i="10"/>
  <c r="I106" i="10"/>
  <c r="H106" i="10"/>
  <c r="G106" i="10"/>
  <c r="F106" i="10"/>
  <c r="K105" i="10"/>
  <c r="J105" i="10"/>
  <c r="I105" i="10"/>
  <c r="H105" i="10"/>
  <c r="G105" i="10"/>
  <c r="F105" i="10"/>
  <c r="K104" i="10"/>
  <c r="J104" i="10"/>
  <c r="I104" i="10"/>
  <c r="H104" i="10"/>
  <c r="G104" i="10"/>
  <c r="F104" i="10"/>
  <c r="K103" i="10"/>
  <c r="J103" i="10"/>
  <c r="I103" i="10"/>
  <c r="H103" i="10"/>
  <c r="G103" i="10"/>
  <c r="F103" i="10"/>
  <c r="K102" i="10"/>
  <c r="J102" i="10"/>
  <c r="I102" i="10"/>
  <c r="H102" i="10"/>
  <c r="G102" i="10"/>
  <c r="F102" i="10"/>
  <c r="K98" i="10"/>
  <c r="J98" i="10"/>
  <c r="I98" i="10"/>
  <c r="H98" i="10"/>
  <c r="K96" i="10"/>
  <c r="J96" i="10"/>
  <c r="I96" i="10"/>
  <c r="H96" i="10"/>
  <c r="G96" i="10"/>
  <c r="F96" i="10"/>
  <c r="K95" i="10"/>
  <c r="J95" i="10"/>
  <c r="I95" i="10"/>
  <c r="H95" i="10"/>
  <c r="G95" i="10"/>
  <c r="F95" i="10"/>
  <c r="K94" i="10"/>
  <c r="J94" i="10"/>
  <c r="I94" i="10"/>
  <c r="H94" i="10"/>
  <c r="G94" i="10"/>
  <c r="F94" i="10"/>
  <c r="K93" i="10"/>
  <c r="J93" i="10"/>
  <c r="I93" i="10"/>
  <c r="H93" i="10"/>
  <c r="G93" i="10"/>
  <c r="F93" i="10"/>
  <c r="K92" i="10"/>
  <c r="J92" i="10"/>
  <c r="I92" i="10"/>
  <c r="G92" i="10"/>
  <c r="F92" i="10"/>
  <c r="K75" i="10"/>
  <c r="J75" i="10"/>
  <c r="I75" i="10"/>
  <c r="H75" i="10"/>
  <c r="G75" i="10"/>
  <c r="F75" i="10"/>
  <c r="E75" i="10"/>
  <c r="K73" i="10"/>
  <c r="J73" i="10"/>
  <c r="I73" i="10"/>
  <c r="H73" i="10"/>
  <c r="G73" i="10"/>
  <c r="F73" i="10"/>
  <c r="E73" i="10"/>
  <c r="K72" i="10"/>
  <c r="J72" i="10"/>
  <c r="I72" i="10"/>
  <c r="H72" i="10"/>
  <c r="G72" i="10"/>
  <c r="F72" i="10"/>
  <c r="E72" i="10"/>
  <c r="K71" i="10"/>
  <c r="J71" i="10"/>
  <c r="I71" i="10"/>
  <c r="H71" i="10"/>
  <c r="G71" i="10"/>
  <c r="F71" i="10"/>
  <c r="E71" i="10"/>
  <c r="K70" i="10"/>
  <c r="J70" i="10"/>
  <c r="I70" i="10"/>
  <c r="H70" i="10"/>
  <c r="G70" i="10"/>
  <c r="F70" i="10"/>
  <c r="E70" i="10"/>
  <c r="K69" i="10"/>
  <c r="J69" i="10"/>
  <c r="I69" i="10"/>
  <c r="H69" i="10"/>
  <c r="G69" i="10"/>
  <c r="F69" i="10"/>
  <c r="E69" i="10"/>
  <c r="K66" i="10"/>
  <c r="J66" i="10"/>
  <c r="I66" i="10"/>
  <c r="H66" i="10"/>
  <c r="G66" i="10"/>
  <c r="F66" i="10"/>
  <c r="E66" i="10"/>
  <c r="K64" i="10"/>
  <c r="J64" i="10"/>
  <c r="I64" i="10"/>
  <c r="H64" i="10"/>
  <c r="G64" i="10"/>
  <c r="F64" i="10"/>
  <c r="E64" i="10"/>
  <c r="K63" i="10"/>
  <c r="J63" i="10"/>
  <c r="I63" i="10"/>
  <c r="H63" i="10"/>
  <c r="G63" i="10"/>
  <c r="F63" i="10"/>
  <c r="E63" i="10"/>
  <c r="K62" i="10"/>
  <c r="J62" i="10"/>
  <c r="I62" i="10"/>
  <c r="H62" i="10"/>
  <c r="G62" i="10"/>
  <c r="F62" i="10"/>
  <c r="E62" i="10"/>
  <c r="K61" i="10"/>
  <c r="J61" i="10"/>
  <c r="I61" i="10"/>
  <c r="H61" i="10"/>
  <c r="G61" i="10"/>
  <c r="F61" i="10"/>
  <c r="E61" i="10"/>
  <c r="K60" i="10"/>
  <c r="J60" i="10"/>
  <c r="I60" i="10"/>
  <c r="H60" i="10"/>
  <c r="G60" i="10"/>
  <c r="F60" i="10"/>
  <c r="E60" i="10"/>
  <c r="H29" i="10"/>
  <c r="G29" i="10"/>
  <c r="F29" i="10"/>
  <c r="H28" i="10"/>
  <c r="G28" i="10"/>
  <c r="F28" i="10"/>
  <c r="K27" i="10"/>
  <c r="K313" i="10" s="1"/>
  <c r="K315" i="10" s="1"/>
  <c r="J27" i="10"/>
  <c r="I27" i="10"/>
  <c r="K22" i="10"/>
  <c r="K38" i="10" s="1"/>
  <c r="J22" i="10"/>
  <c r="J38" i="10" s="1"/>
  <c r="I22" i="10"/>
  <c r="I38" i="10" s="1"/>
  <c r="H22" i="10"/>
  <c r="G22" i="10"/>
  <c r="F22" i="10"/>
  <c r="E22" i="10"/>
  <c r="K21" i="10"/>
  <c r="K37" i="10" s="1"/>
  <c r="J21" i="10"/>
  <c r="I21" i="10"/>
  <c r="H21" i="10"/>
  <c r="G21" i="10"/>
  <c r="F21" i="10"/>
  <c r="E21" i="10"/>
  <c r="F12" i="10"/>
  <c r="G263" i="10" s="1"/>
  <c r="I1" i="10"/>
  <c r="L452" i="11"/>
  <c r="K452" i="11"/>
  <c r="J452" i="11"/>
  <c r="I452" i="11"/>
  <c r="H452" i="11"/>
  <c r="F452" i="11"/>
  <c r="F450" i="11"/>
  <c r="L440" i="11"/>
  <c r="K440" i="11"/>
  <c r="J440" i="11"/>
  <c r="I440" i="11"/>
  <c r="H440" i="11"/>
  <c r="G440" i="11"/>
  <c r="F440" i="11"/>
  <c r="L439" i="11"/>
  <c r="K439" i="11"/>
  <c r="J439" i="11"/>
  <c r="I439" i="11"/>
  <c r="H439" i="11"/>
  <c r="G439" i="11"/>
  <c r="F439" i="11"/>
  <c r="L438" i="11"/>
  <c r="K438" i="11"/>
  <c r="J438" i="11"/>
  <c r="I438" i="11"/>
  <c r="H438" i="11"/>
  <c r="G438" i="11"/>
  <c r="F438" i="11"/>
  <c r="L437" i="11"/>
  <c r="K437" i="11"/>
  <c r="J437" i="11"/>
  <c r="I437" i="11"/>
  <c r="H437" i="11"/>
  <c r="G437" i="11"/>
  <c r="F437" i="11"/>
  <c r="C422" i="11"/>
  <c r="C423" i="11" s="1"/>
  <c r="C424" i="11" s="1"/>
  <c r="K312" i="10"/>
  <c r="K425" i="11"/>
  <c r="J425" i="11"/>
  <c r="H312" i="10"/>
  <c r="G312" i="10"/>
  <c r="F312" i="10"/>
  <c r="F425" i="11"/>
  <c r="L405" i="11"/>
  <c r="K405" i="11"/>
  <c r="J405" i="11"/>
  <c r="I405" i="11"/>
  <c r="H405" i="11"/>
  <c r="G405" i="11"/>
  <c r="F405" i="11"/>
  <c r="L402" i="11"/>
  <c r="K402" i="11"/>
  <c r="J402" i="11"/>
  <c r="I402" i="11"/>
  <c r="H402" i="11"/>
  <c r="G402" i="11"/>
  <c r="F402" i="11"/>
  <c r="L392" i="11"/>
  <c r="K392" i="11"/>
  <c r="J392" i="11"/>
  <c r="I392" i="11"/>
  <c r="H392" i="11"/>
  <c r="G392" i="11"/>
  <c r="F392" i="11"/>
  <c r="L391" i="11"/>
  <c r="K391" i="11"/>
  <c r="J391" i="11"/>
  <c r="I391" i="11"/>
  <c r="H391" i="11"/>
  <c r="G391" i="11"/>
  <c r="F391" i="11"/>
  <c r="L389" i="11"/>
  <c r="K389" i="11"/>
  <c r="J389" i="11"/>
  <c r="I389" i="11"/>
  <c r="H389" i="11"/>
  <c r="G389" i="11"/>
  <c r="F389" i="11"/>
  <c r="L380" i="11"/>
  <c r="K287" i="10" s="1"/>
  <c r="K380" i="11"/>
  <c r="J287" i="10" s="1"/>
  <c r="J380" i="11"/>
  <c r="I287" i="10" s="1"/>
  <c r="I380" i="11"/>
  <c r="H287" i="10" s="1"/>
  <c r="H380" i="11"/>
  <c r="G287" i="10" s="1"/>
  <c r="G380" i="11"/>
  <c r="F287" i="10" s="1"/>
  <c r="F380" i="11"/>
  <c r="E287" i="10" s="1"/>
  <c r="L379" i="11"/>
  <c r="K286" i="10" s="1"/>
  <c r="K379" i="11"/>
  <c r="J286" i="10" s="1"/>
  <c r="J379" i="11"/>
  <c r="I286" i="10" s="1"/>
  <c r="I379" i="11"/>
  <c r="H379" i="11"/>
  <c r="G379" i="11"/>
  <c r="F286" i="10" s="1"/>
  <c r="F379" i="11"/>
  <c r="E286" i="10" s="1"/>
  <c r="L357" i="11"/>
  <c r="K357" i="11"/>
  <c r="J357" i="11"/>
  <c r="I357" i="11"/>
  <c r="H357" i="11"/>
  <c r="G357" i="11"/>
  <c r="F357" i="11"/>
  <c r="L354" i="11"/>
  <c r="K354" i="11"/>
  <c r="J354" i="11"/>
  <c r="I354" i="11"/>
  <c r="H354" i="11"/>
  <c r="G354" i="11"/>
  <c r="F354" i="11"/>
  <c r="L351" i="11"/>
  <c r="K351" i="11"/>
  <c r="J351" i="11"/>
  <c r="I351" i="11"/>
  <c r="H351" i="11"/>
  <c r="G351" i="11"/>
  <c r="F351" i="11"/>
  <c r="L348" i="11"/>
  <c r="K348" i="11"/>
  <c r="J348" i="11"/>
  <c r="I348" i="11"/>
  <c r="H348" i="11"/>
  <c r="G348" i="11"/>
  <c r="F348" i="11"/>
  <c r="L345" i="11"/>
  <c r="K345" i="11"/>
  <c r="J345" i="11"/>
  <c r="I345" i="11"/>
  <c r="H345" i="11"/>
  <c r="G345" i="11"/>
  <c r="F345" i="11"/>
  <c r="L337" i="11"/>
  <c r="K337" i="11"/>
  <c r="J337" i="11"/>
  <c r="I337" i="11"/>
  <c r="H337" i="11"/>
  <c r="G337" i="11"/>
  <c r="F337" i="11"/>
  <c r="L336" i="11"/>
  <c r="K336" i="11"/>
  <c r="J336" i="11"/>
  <c r="I336" i="11"/>
  <c r="H336" i="11"/>
  <c r="G336" i="11"/>
  <c r="F336" i="11"/>
  <c r="L335" i="11"/>
  <c r="K335" i="11"/>
  <c r="J335" i="11"/>
  <c r="H335" i="11"/>
  <c r="G335" i="11"/>
  <c r="F335" i="11"/>
  <c r="L314" i="11"/>
  <c r="K314" i="11"/>
  <c r="J314" i="11"/>
  <c r="G314" i="11"/>
  <c r="F314" i="11"/>
  <c r="L313" i="11"/>
  <c r="K313" i="11"/>
  <c r="J313" i="11"/>
  <c r="G313" i="11"/>
  <c r="F313" i="11"/>
  <c r="L312" i="11"/>
  <c r="K312" i="11"/>
  <c r="J312" i="11"/>
  <c r="G312" i="11"/>
  <c r="F312" i="11"/>
  <c r="L291" i="11"/>
  <c r="K291" i="11"/>
  <c r="J291" i="11"/>
  <c r="I291" i="11"/>
  <c r="H291" i="11"/>
  <c r="G291" i="11"/>
  <c r="F291" i="11"/>
  <c r="L284" i="11"/>
  <c r="K284" i="11"/>
  <c r="J284" i="11"/>
  <c r="G284" i="11"/>
  <c r="F284" i="11"/>
  <c r="L283" i="11"/>
  <c r="K283" i="11"/>
  <c r="J283" i="11"/>
  <c r="G283" i="11"/>
  <c r="F283" i="11"/>
  <c r="L282" i="11"/>
  <c r="K282" i="11"/>
  <c r="J282" i="11"/>
  <c r="G282" i="11"/>
  <c r="F282" i="11"/>
  <c r="G200" i="10"/>
  <c r="G199" i="10"/>
  <c r="L261" i="11"/>
  <c r="K261" i="11"/>
  <c r="J261" i="11"/>
  <c r="G261" i="11"/>
  <c r="F261" i="11"/>
  <c r="L260" i="11"/>
  <c r="K260" i="11"/>
  <c r="J260" i="11"/>
  <c r="G260" i="11"/>
  <c r="F260" i="11"/>
  <c r="L259" i="11"/>
  <c r="K259" i="11"/>
  <c r="J259" i="11"/>
  <c r="G259" i="11"/>
  <c r="F259" i="11"/>
  <c r="F257" i="11"/>
  <c r="L205" i="11"/>
  <c r="K205" i="11"/>
  <c r="J205" i="11"/>
  <c r="I205" i="11"/>
  <c r="H205" i="11"/>
  <c r="G205" i="11"/>
  <c r="F205" i="11"/>
  <c r="L200" i="11"/>
  <c r="K200" i="11"/>
  <c r="J200" i="11"/>
  <c r="I200" i="11"/>
  <c r="H200" i="11"/>
  <c r="G200" i="11"/>
  <c r="F200" i="11"/>
  <c r="L193" i="11"/>
  <c r="L385" i="11" s="1"/>
  <c r="K193" i="11"/>
  <c r="K385" i="11" s="1"/>
  <c r="J193" i="11"/>
  <c r="J385" i="11" s="1"/>
  <c r="I193" i="11"/>
  <c r="I385" i="11" s="1"/>
  <c r="H193" i="11"/>
  <c r="H385" i="11" s="1"/>
  <c r="G193" i="11"/>
  <c r="G385" i="11" s="1"/>
  <c r="F193" i="11"/>
  <c r="F385" i="11" s="1"/>
  <c r="L185" i="11"/>
  <c r="K185" i="11"/>
  <c r="J185" i="11"/>
  <c r="I185" i="11"/>
  <c r="H185" i="11"/>
  <c r="G185" i="11"/>
  <c r="F185" i="11"/>
  <c r="L172" i="11"/>
  <c r="K172" i="11"/>
  <c r="J172" i="11"/>
  <c r="I172" i="11"/>
  <c r="H172" i="11"/>
  <c r="G172" i="11"/>
  <c r="F172" i="11"/>
  <c r="L168" i="11"/>
  <c r="K168" i="11"/>
  <c r="J168" i="11"/>
  <c r="I168" i="11"/>
  <c r="H168" i="11"/>
  <c r="G168" i="11"/>
  <c r="F168" i="11"/>
  <c r="L161" i="11"/>
  <c r="K161" i="11"/>
  <c r="J161" i="11"/>
  <c r="I161" i="11"/>
  <c r="H161" i="11"/>
  <c r="G161" i="11"/>
  <c r="F161" i="11"/>
  <c r="L156" i="11"/>
  <c r="K156" i="11"/>
  <c r="J156" i="11"/>
  <c r="I156" i="11"/>
  <c r="H156" i="11"/>
  <c r="G156" i="11"/>
  <c r="F156" i="11"/>
  <c r="L143" i="11"/>
  <c r="L447" i="11" s="1"/>
  <c r="K143" i="11"/>
  <c r="K447" i="11" s="1"/>
  <c r="J143" i="11"/>
  <c r="J149" i="11" s="1"/>
  <c r="H143" i="11"/>
  <c r="H149" i="11" s="1"/>
  <c r="F143" i="11"/>
  <c r="L129" i="11"/>
  <c r="K129" i="11"/>
  <c r="J129" i="11"/>
  <c r="F129" i="11"/>
  <c r="L123" i="11"/>
  <c r="L134" i="11" s="1"/>
  <c r="K123" i="11"/>
  <c r="J123" i="11"/>
  <c r="I123" i="11"/>
  <c r="H123" i="11"/>
  <c r="G123" i="11"/>
  <c r="F123" i="11"/>
  <c r="L109" i="11"/>
  <c r="K109" i="11"/>
  <c r="J109" i="11"/>
  <c r="I109" i="11"/>
  <c r="F109" i="11"/>
  <c r="C101" i="11"/>
  <c r="C102" i="11" s="1"/>
  <c r="C103" i="11" s="1"/>
  <c r="C104" i="11" s="1"/>
  <c r="C105" i="11" s="1"/>
  <c r="C106" i="11" s="1"/>
  <c r="C107" i="11" s="1"/>
  <c r="C108" i="11" s="1"/>
  <c r="C109" i="11" s="1"/>
  <c r="L98" i="11"/>
  <c r="K98" i="11"/>
  <c r="J98" i="11"/>
  <c r="F98" i="11"/>
  <c r="I85" i="11"/>
  <c r="C90" i="11"/>
  <c r="C91" i="11" s="1"/>
  <c r="C92" i="11" s="1"/>
  <c r="C93" i="11" s="1"/>
  <c r="C94" i="11" s="1"/>
  <c r="C95" i="11" s="1"/>
  <c r="C96" i="11" s="1"/>
  <c r="C97" i="11" s="1"/>
  <c r="C98" i="11" s="1"/>
  <c r="L85" i="11"/>
  <c r="K85" i="11"/>
  <c r="J85" i="11"/>
  <c r="G85" i="11"/>
  <c r="F85" i="11"/>
  <c r="I84" i="11"/>
  <c r="I38" i="11" s="1"/>
  <c r="L83" i="11"/>
  <c r="K83" i="11"/>
  <c r="J83" i="11"/>
  <c r="I83" i="11"/>
  <c r="H83" i="11"/>
  <c r="G83" i="11"/>
  <c r="F83" i="11"/>
  <c r="L82" i="11"/>
  <c r="K82" i="11"/>
  <c r="J82" i="11"/>
  <c r="H82" i="11"/>
  <c r="G82" i="11"/>
  <c r="F82" i="11"/>
  <c r="L81" i="11"/>
  <c r="K81" i="11"/>
  <c r="J81" i="11"/>
  <c r="H81" i="11"/>
  <c r="G81" i="11"/>
  <c r="F81" i="11"/>
  <c r="L80" i="11"/>
  <c r="K80" i="11"/>
  <c r="J80" i="11"/>
  <c r="H80" i="11"/>
  <c r="F80" i="11"/>
  <c r="L79" i="11"/>
  <c r="K79" i="11"/>
  <c r="J79" i="11"/>
  <c r="I79" i="11"/>
  <c r="H79" i="11"/>
  <c r="G79" i="11"/>
  <c r="F79" i="11"/>
  <c r="L78" i="11"/>
  <c r="K78" i="11"/>
  <c r="J78" i="11"/>
  <c r="F78" i="11"/>
  <c r="C78" i="11"/>
  <c r="C79" i="11" s="1"/>
  <c r="C80" i="11" s="1"/>
  <c r="C81" i="11" s="1"/>
  <c r="C82" i="11" s="1"/>
  <c r="C83" i="11" s="1"/>
  <c r="C84" i="11" s="1"/>
  <c r="C85" i="11" s="1"/>
  <c r="C86" i="11" s="1"/>
  <c r="L77" i="11"/>
  <c r="L225" i="11" s="1"/>
  <c r="K77" i="11"/>
  <c r="J77" i="11"/>
  <c r="J225" i="11" s="1"/>
  <c r="I77" i="11"/>
  <c r="F77" i="11"/>
  <c r="F68" i="11"/>
  <c r="E108" i="10"/>
  <c r="L66" i="11"/>
  <c r="K66" i="11"/>
  <c r="J66" i="11"/>
  <c r="I66" i="11"/>
  <c r="H66" i="11"/>
  <c r="G66" i="11"/>
  <c r="E106" i="10"/>
  <c r="E105" i="10"/>
  <c r="E104" i="10"/>
  <c r="E103" i="10"/>
  <c r="F57" i="11"/>
  <c r="F59" i="11" s="1"/>
  <c r="E98" i="10"/>
  <c r="L55" i="11"/>
  <c r="K55" i="11"/>
  <c r="J55" i="11"/>
  <c r="E96" i="10"/>
  <c r="E95" i="10"/>
  <c r="E93" i="10"/>
  <c r="E92" i="10"/>
  <c r="L45" i="11"/>
  <c r="L444" i="11" s="1"/>
  <c r="K45" i="11"/>
  <c r="K444" i="11" s="1"/>
  <c r="J45" i="11"/>
  <c r="J444" i="11" s="1"/>
  <c r="I45" i="11"/>
  <c r="I444" i="11" s="1"/>
  <c r="H45" i="11"/>
  <c r="H444" i="11" s="1"/>
  <c r="G45" i="11"/>
  <c r="G444" i="11" s="1"/>
  <c r="L44" i="11"/>
  <c r="K44" i="11"/>
  <c r="J44" i="11"/>
  <c r="I44" i="11"/>
  <c r="L42" i="11"/>
  <c r="K42" i="11"/>
  <c r="J42" i="11"/>
  <c r="H42" i="11"/>
  <c r="H85" i="11" s="1"/>
  <c r="G42" i="11"/>
  <c r="L41" i="11"/>
  <c r="K41" i="11"/>
  <c r="J41" i="11"/>
  <c r="H41" i="11"/>
  <c r="G41" i="11"/>
  <c r="L40" i="11"/>
  <c r="K40" i="11"/>
  <c r="J40" i="11"/>
  <c r="H40" i="11"/>
  <c r="G40" i="11"/>
  <c r="L39" i="11"/>
  <c r="K39" i="11"/>
  <c r="J39" i="11"/>
  <c r="H39" i="11"/>
  <c r="G39" i="11"/>
  <c r="L38" i="11"/>
  <c r="K38" i="11"/>
  <c r="J38" i="11"/>
  <c r="H38" i="11"/>
  <c r="G38" i="11"/>
  <c r="I20" i="11"/>
  <c r="H20" i="11"/>
  <c r="G20" i="11"/>
  <c r="F20" i="11"/>
  <c r="G12" i="11"/>
  <c r="J1" i="11"/>
  <c r="K76" i="16"/>
  <c r="J76" i="16"/>
  <c r="I76" i="16"/>
  <c r="H76" i="16"/>
  <c r="G76" i="16"/>
  <c r="F76" i="16"/>
  <c r="H228" i="1"/>
  <c r="G67" i="16" s="1"/>
  <c r="K221" i="1"/>
  <c r="L200" i="1"/>
  <c r="K200" i="1"/>
  <c r="J200" i="1"/>
  <c r="I200" i="1"/>
  <c r="H200" i="1"/>
  <c r="G200" i="1"/>
  <c r="F200" i="1"/>
  <c r="L181" i="1"/>
  <c r="K181" i="1"/>
  <c r="J181" i="1"/>
  <c r="I181" i="1"/>
  <c r="H181" i="1"/>
  <c r="G181" i="1"/>
  <c r="F181" i="1"/>
  <c r="L180" i="1"/>
  <c r="K180" i="1"/>
  <c r="J180" i="1"/>
  <c r="I180" i="1"/>
  <c r="H180" i="1"/>
  <c r="G180" i="1"/>
  <c r="F180" i="1"/>
  <c r="L179" i="1"/>
  <c r="K179" i="1"/>
  <c r="J179" i="1"/>
  <c r="I179" i="1"/>
  <c r="H179" i="1"/>
  <c r="G179" i="1"/>
  <c r="F179" i="1"/>
  <c r="L177" i="1"/>
  <c r="K177" i="1"/>
  <c r="J177" i="1"/>
  <c r="I177" i="1"/>
  <c r="H177" i="1"/>
  <c r="G177" i="1"/>
  <c r="F177" i="1"/>
  <c r="L158" i="1"/>
  <c r="K158" i="1"/>
  <c r="J158" i="1"/>
  <c r="I158" i="1"/>
  <c r="H158" i="1"/>
  <c r="G158" i="1"/>
  <c r="F158" i="1"/>
  <c r="L157" i="1"/>
  <c r="K157" i="1"/>
  <c r="J157" i="1"/>
  <c r="I157" i="1"/>
  <c r="H157" i="1"/>
  <c r="G157" i="1"/>
  <c r="F157" i="1"/>
  <c r="L156" i="1"/>
  <c r="K156" i="1"/>
  <c r="J156" i="1"/>
  <c r="I156" i="1"/>
  <c r="H156" i="1"/>
  <c r="G156" i="1"/>
  <c r="F156" i="1"/>
  <c r="L154" i="1"/>
  <c r="K154" i="1"/>
  <c r="J154" i="1"/>
  <c r="I154" i="1"/>
  <c r="H154" i="1"/>
  <c r="G154" i="1"/>
  <c r="F154" i="1"/>
  <c r="L135" i="1"/>
  <c r="K135" i="1"/>
  <c r="J135" i="1"/>
  <c r="I135" i="1"/>
  <c r="H135" i="1"/>
  <c r="G135" i="1"/>
  <c r="F135" i="1"/>
  <c r="L128" i="1"/>
  <c r="K128" i="1"/>
  <c r="J128" i="1"/>
  <c r="I128" i="1"/>
  <c r="H128" i="1"/>
  <c r="G128" i="1"/>
  <c r="F128" i="1"/>
  <c r="L127" i="1"/>
  <c r="K127" i="1"/>
  <c r="J127" i="1"/>
  <c r="I127" i="1"/>
  <c r="H127" i="1"/>
  <c r="G127" i="1"/>
  <c r="F127" i="1"/>
  <c r="L126" i="1"/>
  <c r="K126" i="1"/>
  <c r="J126" i="1"/>
  <c r="I126" i="1"/>
  <c r="H126" i="1"/>
  <c r="G126" i="1"/>
  <c r="F126" i="1"/>
  <c r="L124" i="1"/>
  <c r="K124" i="1"/>
  <c r="J124" i="1"/>
  <c r="I124" i="1"/>
  <c r="H124" i="1"/>
  <c r="G124" i="1"/>
  <c r="F124" i="1"/>
  <c r="L105" i="1"/>
  <c r="K105" i="1"/>
  <c r="J105" i="1"/>
  <c r="I105" i="1"/>
  <c r="H105" i="1"/>
  <c r="G105" i="1"/>
  <c r="F105" i="1"/>
  <c r="L104" i="1"/>
  <c r="K104" i="1"/>
  <c r="J104" i="1"/>
  <c r="I104" i="1"/>
  <c r="H104" i="1"/>
  <c r="G104" i="1"/>
  <c r="F104" i="1"/>
  <c r="L103" i="1"/>
  <c r="K103" i="1"/>
  <c r="J103" i="1"/>
  <c r="I103" i="1"/>
  <c r="H103" i="1"/>
  <c r="G103" i="1"/>
  <c r="F103" i="1"/>
  <c r="L101" i="1"/>
  <c r="K101" i="1"/>
  <c r="J101" i="1"/>
  <c r="I101" i="1"/>
  <c r="H101" i="1"/>
  <c r="G101" i="1"/>
  <c r="F101" i="1"/>
  <c r="L68" i="1"/>
  <c r="L72" i="1" s="1"/>
  <c r="K68" i="1"/>
  <c r="K72" i="1" s="1"/>
  <c r="J68" i="1"/>
  <c r="J72" i="1" s="1"/>
  <c r="I68" i="1"/>
  <c r="I72" i="1" s="1"/>
  <c r="H68" i="1"/>
  <c r="H72" i="1" s="1"/>
  <c r="G68" i="1"/>
  <c r="G72" i="1" s="1"/>
  <c r="F68" i="1"/>
  <c r="F72" i="1" s="1"/>
  <c r="L57" i="1"/>
  <c r="K57" i="1"/>
  <c r="J57" i="1"/>
  <c r="I57" i="1"/>
  <c r="H57" i="1"/>
  <c r="G57" i="1"/>
  <c r="F57" i="1"/>
  <c r="L47" i="1"/>
  <c r="K47" i="1"/>
  <c r="J47" i="1"/>
  <c r="I47" i="1"/>
  <c r="H47" i="1"/>
  <c r="G47" i="1"/>
  <c r="F47" i="1"/>
  <c r="L46" i="1"/>
  <c r="K46" i="1"/>
  <c r="J46" i="1"/>
  <c r="I46" i="1"/>
  <c r="H46" i="1"/>
  <c r="G46" i="1"/>
  <c r="F46" i="1"/>
  <c r="L44" i="1"/>
  <c r="K44" i="1"/>
  <c r="J44" i="1"/>
  <c r="I44" i="1"/>
  <c r="H44" i="1"/>
  <c r="G44" i="1"/>
  <c r="F44" i="1"/>
  <c r="L43" i="1"/>
  <c r="K43" i="1"/>
  <c r="J43" i="1"/>
  <c r="I43" i="1"/>
  <c r="H43" i="1"/>
  <c r="G43" i="1"/>
  <c r="F43" i="1"/>
  <c r="L42" i="1"/>
  <c r="K42" i="1"/>
  <c r="J42" i="1"/>
  <c r="I42" i="1"/>
  <c r="H42" i="1"/>
  <c r="G42" i="1"/>
  <c r="F42" i="1"/>
  <c r="L41" i="1"/>
  <c r="K41" i="1"/>
  <c r="J41" i="1"/>
  <c r="I41" i="1"/>
  <c r="H41" i="1"/>
  <c r="G41" i="1"/>
  <c r="F41" i="1"/>
  <c r="L40" i="1"/>
  <c r="K40" i="1"/>
  <c r="J40" i="1"/>
  <c r="I40" i="1"/>
  <c r="H40" i="1"/>
  <c r="G40" i="1"/>
  <c r="F40" i="1"/>
  <c r="L21" i="1"/>
  <c r="K21" i="1"/>
  <c r="K271" i="1" s="1"/>
  <c r="J21" i="1"/>
  <c r="I21" i="1"/>
  <c r="I271" i="1" s="1"/>
  <c r="H21" i="1"/>
  <c r="H271" i="1" s="1"/>
  <c r="G21" i="1"/>
  <c r="G271" i="1" s="1"/>
  <c r="F21" i="1"/>
  <c r="J134" i="11" l="1"/>
  <c r="F209" i="1"/>
  <c r="E310" i="10" s="1"/>
  <c r="F271" i="1"/>
  <c r="L209" i="1"/>
  <c r="K310" i="10" s="1"/>
  <c r="L271" i="1"/>
  <c r="L393" i="11"/>
  <c r="J271" i="1"/>
  <c r="G209" i="1"/>
  <c r="F310" i="10" s="1"/>
  <c r="F45" i="1"/>
  <c r="F49" i="1" s="1"/>
  <c r="I61" i="1"/>
  <c r="I228" i="1"/>
  <c r="J209" i="1"/>
  <c r="I310" i="10" s="1"/>
  <c r="F61" i="1"/>
  <c r="J61" i="1"/>
  <c r="I209" i="1"/>
  <c r="H310" i="10" s="1"/>
  <c r="G61" i="1"/>
  <c r="K61" i="1"/>
  <c r="K209" i="1"/>
  <c r="J310" i="10" s="1"/>
  <c r="H209" i="1"/>
  <c r="G310" i="10" s="1"/>
  <c r="H61" i="1"/>
  <c r="L61" i="1"/>
  <c r="K225" i="11"/>
  <c r="I134" i="11"/>
  <c r="K134" i="11"/>
  <c r="K53" i="10"/>
  <c r="F319" i="10"/>
  <c r="J50" i="10"/>
  <c r="K56" i="10"/>
  <c r="G280" i="10"/>
  <c r="H56" i="10"/>
  <c r="K158" i="10"/>
  <c r="F52" i="10"/>
  <c r="E280" i="10"/>
  <c r="I158" i="10"/>
  <c r="L45" i="1"/>
  <c r="L49" i="1" s="1"/>
  <c r="G45" i="1"/>
  <c r="G49" i="1" s="1"/>
  <c r="H45" i="1"/>
  <c r="H49" i="1" s="1"/>
  <c r="I45" i="1"/>
  <c r="I49" i="1" s="1"/>
  <c r="J45" i="1"/>
  <c r="J49" i="1" s="1"/>
  <c r="K45" i="1"/>
  <c r="K49" i="1" s="1"/>
  <c r="H51" i="10"/>
  <c r="F53" i="10"/>
  <c r="K54" i="10"/>
  <c r="G20" i="10"/>
  <c r="F193" i="16"/>
  <c r="G121" i="10"/>
  <c r="G126" i="10" s="1"/>
  <c r="H122" i="10"/>
  <c r="H127" i="10" s="1"/>
  <c r="I88" i="10"/>
  <c r="G51" i="10"/>
  <c r="E53" i="10"/>
  <c r="G319" i="10"/>
  <c r="E51" i="10"/>
  <c r="J52" i="10"/>
  <c r="I20" i="10"/>
  <c r="I36" i="10" s="1"/>
  <c r="K86" i="10"/>
  <c r="H319" i="10"/>
  <c r="I65" i="10"/>
  <c r="I67" i="10" s="1"/>
  <c r="H54" i="10"/>
  <c r="K319" i="10"/>
  <c r="J54" i="10"/>
  <c r="F56" i="10"/>
  <c r="H65" i="10"/>
  <c r="H67" i="10" s="1"/>
  <c r="H50" i="10"/>
  <c r="F20" i="10"/>
  <c r="J158" i="10"/>
  <c r="I313" i="10"/>
  <c r="I315" i="10" s="1"/>
  <c r="E74" i="10"/>
  <c r="E76" i="10" s="1"/>
  <c r="H20" i="10"/>
  <c r="J20" i="10"/>
  <c r="J36" i="10" s="1"/>
  <c r="I56" i="10"/>
  <c r="E202" i="10"/>
  <c r="I202" i="10" s="1"/>
  <c r="J202" i="10" s="1"/>
  <c r="I74" i="10"/>
  <c r="I76" i="10" s="1"/>
  <c r="J56" i="10"/>
  <c r="E65" i="10"/>
  <c r="E67" i="10" s="1"/>
  <c r="J51" i="10"/>
  <c r="H53" i="10"/>
  <c r="H52" i="10"/>
  <c r="F54" i="10"/>
  <c r="F65" i="10"/>
  <c r="F67" i="10" s="1"/>
  <c r="G50" i="10"/>
  <c r="E52" i="10"/>
  <c r="J53" i="10"/>
  <c r="G82" i="10"/>
  <c r="F85" i="10"/>
  <c r="I55" i="11"/>
  <c r="K85" i="10"/>
  <c r="G122" i="16"/>
  <c r="E125" i="16"/>
  <c r="F122" i="10"/>
  <c r="F127" i="10" s="1"/>
  <c r="H164" i="16"/>
  <c r="J288" i="10"/>
  <c r="I83" i="10"/>
  <c r="I310" i="11"/>
  <c r="F121" i="10"/>
  <c r="F126" i="10" s="1"/>
  <c r="H129" i="11"/>
  <c r="H134" i="11" s="1"/>
  <c r="J88" i="10"/>
  <c r="K176" i="11"/>
  <c r="G204" i="11"/>
  <c r="F149" i="11"/>
  <c r="F447" i="11"/>
  <c r="G143" i="11"/>
  <c r="G122" i="10"/>
  <c r="G127" i="10" s="1"/>
  <c r="H122" i="16"/>
  <c r="F164" i="16"/>
  <c r="H92" i="10"/>
  <c r="E86" i="10"/>
  <c r="K288" i="10"/>
  <c r="L43" i="11"/>
  <c r="I81" i="11"/>
  <c r="I143" i="11" s="1"/>
  <c r="K131" i="16"/>
  <c r="H125" i="16"/>
  <c r="J193" i="16"/>
  <c r="G128" i="16"/>
  <c r="G131" i="16"/>
  <c r="K128" i="16"/>
  <c r="H43" i="11"/>
  <c r="J435" i="11"/>
  <c r="I80" i="11"/>
  <c r="J167" i="16"/>
  <c r="K193" i="16"/>
  <c r="J204" i="11"/>
  <c r="K204" i="11"/>
  <c r="H283" i="11"/>
  <c r="H280" i="11"/>
  <c r="I261" i="11"/>
  <c r="I257" i="11"/>
  <c r="H261" i="11"/>
  <c r="H257" i="11"/>
  <c r="I131" i="16"/>
  <c r="F435" i="11"/>
  <c r="L204" i="11"/>
  <c r="H393" i="11"/>
  <c r="K125" i="16"/>
  <c r="I284" i="11"/>
  <c r="I280" i="11"/>
  <c r="F40" i="11"/>
  <c r="F176" i="11"/>
  <c r="H381" i="11"/>
  <c r="J393" i="11"/>
  <c r="K360" i="11"/>
  <c r="I393" i="11"/>
  <c r="G85" i="10"/>
  <c r="F86" i="11"/>
  <c r="F434" i="11" s="1"/>
  <c r="L149" i="11"/>
  <c r="J436" i="11"/>
  <c r="G286" i="10"/>
  <c r="G290" i="10" s="1"/>
  <c r="G295" i="10" s="1"/>
  <c r="H85" i="10"/>
  <c r="H282" i="11"/>
  <c r="J360" i="11"/>
  <c r="K435" i="11"/>
  <c r="E94" i="10"/>
  <c r="E84" i="10" s="1"/>
  <c r="L360" i="11"/>
  <c r="H156" i="16"/>
  <c r="I193" i="16"/>
  <c r="H88" i="10"/>
  <c r="K43" i="11"/>
  <c r="K393" i="11"/>
  <c r="G393" i="11"/>
  <c r="H204" i="11"/>
  <c r="I204" i="11"/>
  <c r="J83" i="10"/>
  <c r="E164" i="16"/>
  <c r="K149" i="11"/>
  <c r="I436" i="11"/>
  <c r="J85" i="10"/>
  <c r="F42" i="11"/>
  <c r="E288" i="10"/>
  <c r="J131" i="16"/>
  <c r="J86" i="11"/>
  <c r="J434" i="11" s="1"/>
  <c r="F436" i="11"/>
  <c r="G176" i="11"/>
  <c r="I82" i="10"/>
  <c r="G84" i="10"/>
  <c r="F131" i="16"/>
  <c r="G156" i="16"/>
  <c r="G160" i="16" s="1"/>
  <c r="G167" i="16"/>
  <c r="L86" i="11"/>
  <c r="L434" i="11" s="1"/>
  <c r="F39" i="11"/>
  <c r="K86" i="11"/>
  <c r="K434" i="11" s="1"/>
  <c r="G436" i="11"/>
  <c r="H176" i="11"/>
  <c r="G27" i="10"/>
  <c r="G313" i="10" s="1"/>
  <c r="G315" i="10" s="1"/>
  <c r="H436" i="11"/>
  <c r="I176" i="11"/>
  <c r="H312" i="11"/>
  <c r="H314" i="11"/>
  <c r="H27" i="10"/>
  <c r="H313" i="10" s="1"/>
  <c r="H315" i="10" s="1"/>
  <c r="J122" i="16"/>
  <c r="H131" i="16"/>
  <c r="F134" i="16"/>
  <c r="I156" i="16"/>
  <c r="I172" i="16" s="1"/>
  <c r="K164" i="16"/>
  <c r="I313" i="11"/>
  <c r="I312" i="11"/>
  <c r="I314" i="11"/>
  <c r="F393" i="11"/>
  <c r="J86" i="10"/>
  <c r="J176" i="11"/>
  <c r="J43" i="11"/>
  <c r="F128" i="16"/>
  <c r="L176" i="11"/>
  <c r="L425" i="11"/>
  <c r="G83" i="10"/>
  <c r="K84" i="10"/>
  <c r="G43" i="11"/>
  <c r="K436" i="11"/>
  <c r="F204" i="11"/>
  <c r="E85" i="10"/>
  <c r="F66" i="11"/>
  <c r="F45" i="11"/>
  <c r="F444" i="11" s="1"/>
  <c r="F134" i="11"/>
  <c r="L436" i="11"/>
  <c r="H313" i="11"/>
  <c r="G88" i="10"/>
  <c r="G125" i="16"/>
  <c r="E131" i="16"/>
  <c r="F156" i="16"/>
  <c r="F41" i="11"/>
  <c r="I283" i="11"/>
  <c r="K381" i="11"/>
  <c r="I125" i="16"/>
  <c r="J128" i="16"/>
  <c r="K134" i="16"/>
  <c r="F167" i="16"/>
  <c r="G198" i="10"/>
  <c r="G216" i="10" s="1"/>
  <c r="I43" i="11"/>
  <c r="I47" i="11" s="1"/>
  <c r="H260" i="11"/>
  <c r="L381" i="11"/>
  <c r="L401" i="11" s="1"/>
  <c r="J125" i="16"/>
  <c r="J381" i="11"/>
  <c r="I260" i="11"/>
  <c r="H310" i="11"/>
  <c r="F38" i="11"/>
  <c r="I435" i="11"/>
  <c r="E102" i="10"/>
  <c r="E107" i="10" s="1"/>
  <c r="E110" i="10" s="1"/>
  <c r="H128" i="16"/>
  <c r="E156" i="16"/>
  <c r="E172" i="16" s="1"/>
  <c r="G164" i="16"/>
  <c r="I167" i="16"/>
  <c r="E193" i="16"/>
  <c r="I282" i="11"/>
  <c r="F83" i="10"/>
  <c r="I86" i="10"/>
  <c r="I312" i="10"/>
  <c r="I319" i="10" s="1"/>
  <c r="I134" i="16"/>
  <c r="I164" i="16"/>
  <c r="H447" i="11"/>
  <c r="H86" i="10"/>
  <c r="E122" i="16"/>
  <c r="H259" i="11"/>
  <c r="H284" i="11"/>
  <c r="L435" i="11"/>
  <c r="J447" i="11"/>
  <c r="G37" i="10"/>
  <c r="J312" i="10"/>
  <c r="J319" i="10" s="1"/>
  <c r="J84" i="10"/>
  <c r="I259" i="11"/>
  <c r="E83" i="10"/>
  <c r="F44" i="11"/>
  <c r="I446" i="11"/>
  <c r="I98" i="11"/>
  <c r="F381" i="11"/>
  <c r="J82" i="10"/>
  <c r="H84" i="10"/>
  <c r="F86" i="10"/>
  <c r="K88" i="10"/>
  <c r="G134" i="16"/>
  <c r="E290" i="10"/>
  <c r="E295" i="10" s="1"/>
  <c r="F55" i="11"/>
  <c r="I381" i="11"/>
  <c r="G381" i="11"/>
  <c r="K82" i="10"/>
  <c r="I84" i="10"/>
  <c r="G86" i="10"/>
  <c r="H134" i="16"/>
  <c r="K156" i="16"/>
  <c r="K172" i="16" s="1"/>
  <c r="H83" i="10"/>
  <c r="E134" i="16"/>
  <c r="J134" i="16"/>
  <c r="H167" i="16"/>
  <c r="F122" i="16"/>
  <c r="K122" i="16"/>
  <c r="J156" i="16"/>
  <c r="J172" i="16" s="1"/>
  <c r="J164" i="16"/>
  <c r="E167" i="16"/>
  <c r="I122" i="16"/>
  <c r="I128" i="16"/>
  <c r="I113" i="16"/>
  <c r="K167" i="16"/>
  <c r="F125" i="16"/>
  <c r="E128" i="16"/>
  <c r="I107" i="10"/>
  <c r="I110" i="10" s="1"/>
  <c r="I138" i="10" s="1"/>
  <c r="G158" i="10"/>
  <c r="K50" i="10"/>
  <c r="I52" i="10"/>
  <c r="G54" i="10"/>
  <c r="J107" i="10"/>
  <c r="J110" i="10" s="1"/>
  <c r="J138" i="10" s="1"/>
  <c r="H107" i="10"/>
  <c r="H110" i="10" s="1"/>
  <c r="F290" i="10"/>
  <c r="F295" i="10" s="1"/>
  <c r="J74" i="10"/>
  <c r="J76" i="10" s="1"/>
  <c r="H74" i="10"/>
  <c r="H76" i="10" s="1"/>
  <c r="F97" i="10"/>
  <c r="F100" i="10" s="1"/>
  <c r="E291" i="10"/>
  <c r="E296" i="10" s="1"/>
  <c r="I50" i="10"/>
  <c r="G52" i="10"/>
  <c r="E54" i="10"/>
  <c r="F51" i="10"/>
  <c r="K52" i="10"/>
  <c r="I54" i="10"/>
  <c r="E229" i="10"/>
  <c r="I280" i="10"/>
  <c r="I288" i="10"/>
  <c r="H158" i="10"/>
  <c r="E232" i="10"/>
  <c r="J280" i="10"/>
  <c r="F291" i="10"/>
  <c r="F296" i="10" s="1"/>
  <c r="K65" i="10"/>
  <c r="K67" i="10" s="1"/>
  <c r="K97" i="10"/>
  <c r="K100" i="10" s="1"/>
  <c r="K137" i="10" s="1"/>
  <c r="E88" i="10"/>
  <c r="E235" i="10"/>
  <c r="K280" i="10"/>
  <c r="G291" i="10"/>
  <c r="G296" i="10" s="1"/>
  <c r="I51" i="10"/>
  <c r="G74" i="10"/>
  <c r="G76" i="10" s="1"/>
  <c r="G177" i="10"/>
  <c r="E238" i="10"/>
  <c r="F288" i="10"/>
  <c r="H291" i="10"/>
  <c r="H296" i="10" s="1"/>
  <c r="E56" i="10"/>
  <c r="F107" i="10"/>
  <c r="F110" i="10" s="1"/>
  <c r="K83" i="10"/>
  <c r="I85" i="10"/>
  <c r="G180" i="10"/>
  <c r="E241" i="10"/>
  <c r="F280" i="10"/>
  <c r="F74" i="10"/>
  <c r="F76" i="10" s="1"/>
  <c r="K51" i="10"/>
  <c r="I53" i="10"/>
  <c r="E158" i="10"/>
  <c r="G183" i="10"/>
  <c r="E50" i="10"/>
  <c r="G56" i="10"/>
  <c r="F84" i="10"/>
  <c r="F158" i="10"/>
  <c r="G186" i="10"/>
  <c r="I425" i="11"/>
  <c r="G193" i="16"/>
  <c r="H193" i="16"/>
  <c r="H425" i="11"/>
  <c r="G425" i="11"/>
  <c r="E38" i="10"/>
  <c r="E37" i="10"/>
  <c r="E121" i="10"/>
  <c r="E126" i="10" s="1"/>
  <c r="K20" i="10"/>
  <c r="K36" i="10" s="1"/>
  <c r="G65" i="10"/>
  <c r="G67" i="10" s="1"/>
  <c r="K74" i="10"/>
  <c r="K76" i="10" s="1"/>
  <c r="G97" i="10"/>
  <c r="G100" i="10" s="1"/>
  <c r="K107" i="10"/>
  <c r="K110" i="10" s="1"/>
  <c r="K138" i="10" s="1"/>
  <c r="E177" i="10"/>
  <c r="E180" i="10"/>
  <c r="E183" i="10"/>
  <c r="E186" i="10"/>
  <c r="F37" i="10"/>
  <c r="G53" i="10"/>
  <c r="I97" i="10"/>
  <c r="I100" i="10" s="1"/>
  <c r="I137" i="10" s="1"/>
  <c r="E207" i="10"/>
  <c r="I207" i="10" s="1"/>
  <c r="J207" i="10" s="1"/>
  <c r="E222" i="10"/>
  <c r="G229" i="10"/>
  <c r="G232" i="10"/>
  <c r="G235" i="10"/>
  <c r="G238" i="10"/>
  <c r="G241" i="10"/>
  <c r="E252" i="10"/>
  <c r="E255" i="10"/>
  <c r="E258" i="10"/>
  <c r="E261" i="10"/>
  <c r="E264" i="10"/>
  <c r="J65" i="10"/>
  <c r="J67" i="10" s="1"/>
  <c r="J97" i="10"/>
  <c r="J100" i="10" s="1"/>
  <c r="J137" i="10" s="1"/>
  <c r="E173" i="10"/>
  <c r="G222" i="10"/>
  <c r="G252" i="10"/>
  <c r="G255" i="10"/>
  <c r="G258" i="10"/>
  <c r="G261" i="10"/>
  <c r="G264" i="10"/>
  <c r="F27" i="10"/>
  <c r="F313" i="10" s="1"/>
  <c r="H37" i="10"/>
  <c r="F50" i="10"/>
  <c r="F82" i="10"/>
  <c r="E175" i="10"/>
  <c r="E178" i="10"/>
  <c r="E181" i="10"/>
  <c r="E184" i="10"/>
  <c r="E187" i="10"/>
  <c r="E196" i="10"/>
  <c r="E203" i="10"/>
  <c r="E208" i="10"/>
  <c r="I208" i="10" s="1"/>
  <c r="J208" i="10" s="1"/>
  <c r="I37" i="10"/>
  <c r="G175" i="10"/>
  <c r="G178" i="10"/>
  <c r="G181" i="10"/>
  <c r="G184" i="10"/>
  <c r="G187" i="10"/>
  <c r="E198" i="10"/>
  <c r="E230" i="10"/>
  <c r="E233" i="10"/>
  <c r="E236" i="10"/>
  <c r="E239" i="10"/>
  <c r="E204" i="10"/>
  <c r="I204" i="10" s="1"/>
  <c r="J204" i="10" s="1"/>
  <c r="E209" i="10"/>
  <c r="I209" i="10" s="1"/>
  <c r="J209" i="10" s="1"/>
  <c r="G230" i="10"/>
  <c r="G233" i="10"/>
  <c r="G236" i="10"/>
  <c r="G239" i="10"/>
  <c r="E253" i="10"/>
  <c r="E256" i="10"/>
  <c r="E259" i="10"/>
  <c r="E262" i="10"/>
  <c r="J313" i="10"/>
  <c r="J315" i="10" s="1"/>
  <c r="E199" i="10"/>
  <c r="I199" i="10" s="1"/>
  <c r="J199" i="10" s="1"/>
  <c r="E210" i="10"/>
  <c r="I210" i="10" s="1"/>
  <c r="J210" i="10" s="1"/>
  <c r="G253" i="10"/>
  <c r="G256" i="10"/>
  <c r="G259" i="10"/>
  <c r="G262" i="10"/>
  <c r="E20" i="10"/>
  <c r="E313" i="10" s="1"/>
  <c r="G107" i="10"/>
  <c r="G110" i="10" s="1"/>
  <c r="E176" i="10"/>
  <c r="E179" i="10"/>
  <c r="E182" i="10"/>
  <c r="E185" i="10"/>
  <c r="E188" i="10"/>
  <c r="E205" i="10"/>
  <c r="I205" i="10" s="1"/>
  <c r="J205" i="10" s="1"/>
  <c r="E226" i="10"/>
  <c r="F38" i="10"/>
  <c r="G176" i="10"/>
  <c r="G179" i="10"/>
  <c r="G182" i="10"/>
  <c r="G185" i="10"/>
  <c r="G188" i="10"/>
  <c r="E200" i="10"/>
  <c r="I200" i="10" s="1"/>
  <c r="J200" i="10" s="1"/>
  <c r="E219" i="10"/>
  <c r="E228" i="10"/>
  <c r="E231" i="10"/>
  <c r="E234" i="10"/>
  <c r="E237" i="10"/>
  <c r="E240" i="10"/>
  <c r="E249" i="10"/>
  <c r="J37" i="10"/>
  <c r="G38" i="10"/>
  <c r="E211" i="10"/>
  <c r="I211" i="10" s="1"/>
  <c r="J211" i="10" s="1"/>
  <c r="E221" i="10"/>
  <c r="G228" i="10"/>
  <c r="G231" i="10"/>
  <c r="G234" i="10"/>
  <c r="G237" i="10"/>
  <c r="G240" i="10"/>
  <c r="E251" i="10"/>
  <c r="E254" i="10"/>
  <c r="E257" i="10"/>
  <c r="E260" i="10"/>
  <c r="E263" i="10"/>
  <c r="I263" i="10" s="1"/>
  <c r="J263" i="10" s="1"/>
  <c r="H38" i="10"/>
  <c r="E201" i="10"/>
  <c r="I201" i="10" s="1"/>
  <c r="J201" i="10" s="1"/>
  <c r="E206" i="10"/>
  <c r="I206" i="10" s="1"/>
  <c r="J206" i="10" s="1"/>
  <c r="G221" i="10"/>
  <c r="G251" i="10"/>
  <c r="G254" i="10"/>
  <c r="G257" i="10"/>
  <c r="G260" i="10"/>
  <c r="H286" i="10"/>
  <c r="L47" i="11" l="1"/>
  <c r="L431" i="11" s="1"/>
  <c r="J47" i="11"/>
  <c r="J431" i="11" s="1"/>
  <c r="H431" i="11"/>
  <c r="H443" i="11" s="1"/>
  <c r="H445" i="11" s="1"/>
  <c r="H47" i="11"/>
  <c r="G47" i="11"/>
  <c r="G431" i="11" s="1"/>
  <c r="K431" i="11"/>
  <c r="K459" i="11" s="1"/>
  <c r="J96" i="16" s="1"/>
  <c r="J100" i="16" s="1"/>
  <c r="K47" i="11"/>
  <c r="J228" i="1"/>
  <c r="H67" i="16"/>
  <c r="I86" i="11"/>
  <c r="I434" i="11" s="1"/>
  <c r="E223" i="10"/>
  <c r="G149" i="11"/>
  <c r="G447" i="11"/>
  <c r="I241" i="10"/>
  <c r="J241" i="10" s="1"/>
  <c r="F172" i="16"/>
  <c r="H172" i="16"/>
  <c r="H121" i="10"/>
  <c r="H126" i="10" s="1"/>
  <c r="F137" i="10"/>
  <c r="H55" i="10"/>
  <c r="H57" i="10" s="1"/>
  <c r="J55" i="10"/>
  <c r="J57" i="10" s="1"/>
  <c r="E138" i="10"/>
  <c r="I232" i="10"/>
  <c r="J232" i="10" s="1"/>
  <c r="E55" i="10"/>
  <c r="E57" i="10" s="1"/>
  <c r="I234" i="10"/>
  <c r="J234" i="10" s="1"/>
  <c r="G138" i="10"/>
  <c r="I255" i="10"/>
  <c r="J255" i="10" s="1"/>
  <c r="I184" i="10"/>
  <c r="J184" i="10" s="1"/>
  <c r="F138" i="10"/>
  <c r="I55" i="10"/>
  <c r="I57" i="10" s="1"/>
  <c r="H138" i="10"/>
  <c r="G55" i="10"/>
  <c r="G57" i="10" s="1"/>
  <c r="I252" i="10"/>
  <c r="J252" i="10" s="1"/>
  <c r="I178" i="10"/>
  <c r="J178" i="10" s="1"/>
  <c r="I254" i="10"/>
  <c r="J254" i="10" s="1"/>
  <c r="I187" i="10"/>
  <c r="J187" i="10" s="1"/>
  <c r="I229" i="10"/>
  <c r="J229" i="10" s="1"/>
  <c r="H97" i="10"/>
  <c r="H100" i="10" s="1"/>
  <c r="H137" i="10" s="1"/>
  <c r="H36" i="10"/>
  <c r="H401" i="11"/>
  <c r="H454" i="11"/>
  <c r="G69" i="16" s="1"/>
  <c r="G73" i="16" s="1"/>
  <c r="G74" i="16" s="1"/>
  <c r="H77" i="11"/>
  <c r="H98" i="11"/>
  <c r="H448" i="11"/>
  <c r="H449" i="11" s="1"/>
  <c r="H432" i="11"/>
  <c r="H433" i="11" s="1"/>
  <c r="H456" i="11" s="1"/>
  <c r="G87" i="16" s="1"/>
  <c r="H78" i="11"/>
  <c r="E97" i="10"/>
  <c r="E100" i="10" s="1"/>
  <c r="E137" i="10" s="1"/>
  <c r="I225" i="11"/>
  <c r="G78" i="11"/>
  <c r="I401" i="11"/>
  <c r="H82" i="10"/>
  <c r="H87" i="10" s="1"/>
  <c r="H89" i="10" s="1"/>
  <c r="H160" i="16"/>
  <c r="G137" i="16"/>
  <c r="G172" i="16"/>
  <c r="G98" i="11"/>
  <c r="H459" i="11"/>
  <c r="G96" i="16" s="1"/>
  <c r="E160" i="16"/>
  <c r="J401" i="11"/>
  <c r="K401" i="11"/>
  <c r="F401" i="11"/>
  <c r="F160" i="16"/>
  <c r="G288" i="10"/>
  <c r="I160" i="16"/>
  <c r="K460" i="11"/>
  <c r="J105" i="16" s="1"/>
  <c r="J109" i="16" s="1"/>
  <c r="J87" i="10"/>
  <c r="J89" i="10" s="1"/>
  <c r="J139" i="10" s="1"/>
  <c r="E122" i="10"/>
  <c r="E127" i="10" s="1"/>
  <c r="G36" i="10"/>
  <c r="I177" i="10"/>
  <c r="J177" i="10" s="1"/>
  <c r="E82" i="10"/>
  <c r="E87" i="10" s="1"/>
  <c r="E89" i="10" s="1"/>
  <c r="K87" i="10"/>
  <c r="K89" i="10" s="1"/>
  <c r="K139" i="10" s="1"/>
  <c r="J137" i="16"/>
  <c r="G401" i="11"/>
  <c r="G87" i="10"/>
  <c r="G89" i="10" s="1"/>
  <c r="G215" i="10"/>
  <c r="K137" i="16"/>
  <c r="H137" i="16"/>
  <c r="J160" i="16"/>
  <c r="K443" i="11"/>
  <c r="K445" i="11" s="1"/>
  <c r="K454" i="11" s="1"/>
  <c r="J69" i="16" s="1"/>
  <c r="K448" i="11"/>
  <c r="K449" i="11" s="1"/>
  <c r="I186" i="10"/>
  <c r="J186" i="10" s="1"/>
  <c r="K432" i="11"/>
  <c r="K433" i="11" s="1"/>
  <c r="K456" i="11" s="1"/>
  <c r="J87" i="16" s="1"/>
  <c r="I87" i="10"/>
  <c r="I89" i="10" s="1"/>
  <c r="I139" i="10" s="1"/>
  <c r="F43" i="11"/>
  <c r="I198" i="10"/>
  <c r="J198" i="10" s="1"/>
  <c r="F137" i="16"/>
  <c r="I431" i="11"/>
  <c r="I448" i="11" s="1"/>
  <c r="I449" i="11" s="1"/>
  <c r="K160" i="16"/>
  <c r="I183" i="10"/>
  <c r="J183" i="10" s="1"/>
  <c r="F87" i="10"/>
  <c r="F89" i="10" s="1"/>
  <c r="G214" i="10"/>
  <c r="E137" i="16"/>
  <c r="I447" i="11"/>
  <c r="G212" i="10"/>
  <c r="I137" i="16"/>
  <c r="I264" i="10"/>
  <c r="J264" i="10" s="1"/>
  <c r="I261" i="10"/>
  <c r="J261" i="10" s="1"/>
  <c r="I239" i="10"/>
  <c r="J239" i="10" s="1"/>
  <c r="I182" i="10"/>
  <c r="J182" i="10" s="1"/>
  <c r="E193" i="10"/>
  <c r="I238" i="10"/>
  <c r="J238" i="10" s="1"/>
  <c r="I176" i="10"/>
  <c r="J176" i="10" s="1"/>
  <c r="I260" i="10"/>
  <c r="J260" i="10" s="1"/>
  <c r="I230" i="10"/>
  <c r="J230" i="10" s="1"/>
  <c r="I222" i="10"/>
  <c r="J222" i="10" s="1"/>
  <c r="I235" i="10"/>
  <c r="J235" i="10" s="1"/>
  <c r="I180" i="10"/>
  <c r="J180" i="10" s="1"/>
  <c r="K55" i="10"/>
  <c r="K57" i="10" s="1"/>
  <c r="I179" i="10"/>
  <c r="J179" i="10" s="1"/>
  <c r="H290" i="10"/>
  <c r="H295" i="10" s="1"/>
  <c r="M295" i="10"/>
  <c r="I259" i="10"/>
  <c r="J259" i="10" s="1"/>
  <c r="I257" i="10"/>
  <c r="J257" i="10" s="1"/>
  <c r="F55" i="10"/>
  <c r="F57" i="10" s="1"/>
  <c r="G137" i="10"/>
  <c r="I240" i="10"/>
  <c r="J240" i="10" s="1"/>
  <c r="I253" i="10"/>
  <c r="J253" i="10" s="1"/>
  <c r="G192" i="10"/>
  <c r="G189" i="10"/>
  <c r="I175" i="10"/>
  <c r="J175" i="10" s="1"/>
  <c r="G191" i="10"/>
  <c r="E192" i="10"/>
  <c r="E191" i="10"/>
  <c r="E189" i="10"/>
  <c r="E267" i="10"/>
  <c r="E265" i="10"/>
  <c r="E268" i="10"/>
  <c r="I237" i="10"/>
  <c r="J237" i="10" s="1"/>
  <c r="G223" i="10"/>
  <c r="I221" i="10"/>
  <c r="J221" i="10" s="1"/>
  <c r="I231" i="10"/>
  <c r="J231" i="10" s="1"/>
  <c r="E245" i="10"/>
  <c r="E244" i="10"/>
  <c r="E242" i="10"/>
  <c r="I256" i="10"/>
  <c r="J256" i="10" s="1"/>
  <c r="G269" i="10"/>
  <c r="G267" i="10"/>
  <c r="G265" i="10"/>
  <c r="G268" i="10"/>
  <c r="I251" i="10"/>
  <c r="J251" i="10" s="1"/>
  <c r="I228" i="10"/>
  <c r="J228" i="10" s="1"/>
  <c r="G244" i="10"/>
  <c r="G242" i="10"/>
  <c r="G245" i="10"/>
  <c r="F36" i="10"/>
  <c r="F315" i="10"/>
  <c r="I188" i="10"/>
  <c r="J188" i="10" s="1"/>
  <c r="E246" i="10"/>
  <c r="I185" i="10"/>
  <c r="J185" i="10" s="1"/>
  <c r="E269" i="10"/>
  <c r="E216" i="10"/>
  <c r="I216" i="10" s="1"/>
  <c r="J216" i="10" s="1"/>
  <c r="I203" i="10"/>
  <c r="J203" i="10" s="1"/>
  <c r="E215" i="10"/>
  <c r="E212" i="10"/>
  <c r="E214" i="10"/>
  <c r="E36" i="10"/>
  <c r="I262" i="10"/>
  <c r="J262" i="10" s="1"/>
  <c r="I236" i="10"/>
  <c r="J236" i="10" s="1"/>
  <c r="I258" i="10"/>
  <c r="J258" i="10" s="1"/>
  <c r="I233" i="10"/>
  <c r="J233" i="10" s="1"/>
  <c r="G246" i="10"/>
  <c r="I181" i="10"/>
  <c r="J181" i="10" s="1"/>
  <c r="G193" i="10"/>
  <c r="H288" i="10"/>
  <c r="J432" i="11" l="1"/>
  <c r="J433" i="11" s="1"/>
  <c r="J460" i="11"/>
  <c r="I105" i="16" s="1"/>
  <c r="I109" i="16" s="1"/>
  <c r="J443" i="11"/>
  <c r="J445" i="11" s="1"/>
  <c r="J454" i="11" s="1"/>
  <c r="I69" i="16" s="1"/>
  <c r="I73" i="16" s="1"/>
  <c r="I74" i="16" s="1"/>
  <c r="J459" i="11"/>
  <c r="I96" i="16" s="1"/>
  <c r="I100" i="16" s="1"/>
  <c r="J448" i="11"/>
  <c r="J449" i="11" s="1"/>
  <c r="J451" i="11" s="1"/>
  <c r="I78" i="16" s="1"/>
  <c r="I82" i="16" s="1"/>
  <c r="I83" i="16" s="1"/>
  <c r="G443" i="11"/>
  <c r="G445" i="11" s="1"/>
  <c r="G454" i="11" s="1"/>
  <c r="F69" i="16" s="1"/>
  <c r="F73" i="16" s="1"/>
  <c r="F74" i="16" s="1"/>
  <c r="G432" i="11"/>
  <c r="G433" i="11" s="1"/>
  <c r="G456" i="11" s="1"/>
  <c r="F87" i="16" s="1"/>
  <c r="F91" i="16" s="1"/>
  <c r="F92" i="16" s="1"/>
  <c r="G448" i="11"/>
  <c r="G449" i="11" s="1"/>
  <c r="L432" i="11"/>
  <c r="L433" i="11" s="1"/>
  <c r="L459" i="11"/>
  <c r="K96" i="16" s="1"/>
  <c r="K100" i="16" s="1"/>
  <c r="K101" i="16" s="1"/>
  <c r="L460" i="11"/>
  <c r="K105" i="16" s="1"/>
  <c r="K109" i="16" s="1"/>
  <c r="L443" i="11"/>
  <c r="L445" i="11" s="1"/>
  <c r="L454" i="11" s="1"/>
  <c r="K69" i="16" s="1"/>
  <c r="K73" i="16" s="1"/>
  <c r="K74" i="16" s="1"/>
  <c r="L448" i="11"/>
  <c r="L449" i="11" s="1"/>
  <c r="L451" i="11" s="1"/>
  <c r="K78" i="16" s="1"/>
  <c r="K82" i="16" s="1"/>
  <c r="K83" i="16" s="1"/>
  <c r="F47" i="11"/>
  <c r="F431" i="11" s="1"/>
  <c r="K228" i="1"/>
  <c r="I67" i="16"/>
  <c r="H435" i="11"/>
  <c r="I245" i="10"/>
  <c r="J245" i="10" s="1"/>
  <c r="H139" i="10"/>
  <c r="G139" i="10"/>
  <c r="I193" i="10"/>
  <c r="J193" i="10" s="1"/>
  <c r="F139" i="10"/>
  <c r="I214" i="10"/>
  <c r="J214" i="10" s="1"/>
  <c r="J458" i="11"/>
  <c r="H451" i="11"/>
  <c r="G78" i="16" s="1"/>
  <c r="G82" i="16" s="1"/>
  <c r="G83" i="16" s="1"/>
  <c r="H453" i="11"/>
  <c r="G60" i="16" s="1"/>
  <c r="G64" i="16" s="1"/>
  <c r="G65" i="16" s="1"/>
  <c r="G435" i="11"/>
  <c r="G453" i="11" s="1"/>
  <c r="F60" i="16" s="1"/>
  <c r="F64" i="16" s="1"/>
  <c r="F65" i="16" s="1"/>
  <c r="K458" i="11"/>
  <c r="H86" i="11"/>
  <c r="H109" i="11"/>
  <c r="I149" i="11"/>
  <c r="G100" i="16"/>
  <c r="G91" i="16"/>
  <c r="G92" i="16" s="1"/>
  <c r="J91" i="16"/>
  <c r="J92" i="16" s="1"/>
  <c r="J73" i="16"/>
  <c r="J74" i="16" s="1"/>
  <c r="G109" i="11"/>
  <c r="G77" i="11"/>
  <c r="I432" i="11"/>
  <c r="I433" i="11" s="1"/>
  <c r="I453" i="11" s="1"/>
  <c r="H60" i="16" s="1"/>
  <c r="K451" i="11"/>
  <c r="J78" i="16" s="1"/>
  <c r="J82" i="16" s="1"/>
  <c r="J83" i="16" s="1"/>
  <c r="I215" i="10"/>
  <c r="J215" i="10" s="1"/>
  <c r="K453" i="11"/>
  <c r="J60" i="16" s="1"/>
  <c r="E139" i="10"/>
  <c r="I451" i="11"/>
  <c r="H78" i="16" s="1"/>
  <c r="H82" i="16" s="1"/>
  <c r="H83" i="16" s="1"/>
  <c r="I460" i="11"/>
  <c r="H105" i="16" s="1"/>
  <c r="H109" i="16" s="1"/>
  <c r="I459" i="11"/>
  <c r="H96" i="16" s="1"/>
  <c r="I443" i="11"/>
  <c r="I445" i="11" s="1"/>
  <c r="I454" i="11" s="1"/>
  <c r="H69" i="16" s="1"/>
  <c r="I269" i="10"/>
  <c r="J269" i="10" s="1"/>
  <c r="I244" i="10"/>
  <c r="J244" i="10" s="1"/>
  <c r="I267" i="10"/>
  <c r="J267" i="10" s="1"/>
  <c r="I191" i="10"/>
  <c r="J191" i="10" s="1"/>
  <c r="I192" i="10"/>
  <c r="J192" i="10" s="1"/>
  <c r="I246" i="10"/>
  <c r="J246" i="10" s="1"/>
  <c r="I268" i="10"/>
  <c r="J268" i="10" s="1"/>
  <c r="E315" i="10"/>
  <c r="F460" i="11" l="1"/>
  <c r="E105" i="16" s="1"/>
  <c r="E109" i="16" s="1"/>
  <c r="F459" i="11"/>
  <c r="E96" i="16" s="1"/>
  <c r="E101" i="16" s="1"/>
  <c r="F448" i="11"/>
  <c r="F449" i="11" s="1"/>
  <c r="F451" i="11" s="1"/>
  <c r="E78" i="16" s="1"/>
  <c r="E82" i="16" s="1"/>
  <c r="E83" i="16" s="1"/>
  <c r="F432" i="11"/>
  <c r="F433" i="11" s="1"/>
  <c r="F456" i="11" s="1"/>
  <c r="E87" i="16" s="1"/>
  <c r="E91" i="16" s="1"/>
  <c r="E92" i="16" s="1"/>
  <c r="F443" i="11"/>
  <c r="F445" i="11" s="1"/>
  <c r="F454" i="11" s="1"/>
  <c r="E69" i="16" s="1"/>
  <c r="L458" i="11"/>
  <c r="L453" i="11"/>
  <c r="K60" i="16" s="1"/>
  <c r="K64" i="16" s="1"/>
  <c r="K65" i="16" s="1"/>
  <c r="L456" i="11"/>
  <c r="K87" i="16" s="1"/>
  <c r="K91" i="16" s="1"/>
  <c r="K92" i="16" s="1"/>
  <c r="J456" i="11"/>
  <c r="I87" i="16" s="1"/>
  <c r="I91" i="16" s="1"/>
  <c r="I92" i="16" s="1"/>
  <c r="J453" i="11"/>
  <c r="I60" i="16" s="1"/>
  <c r="I64" i="16" s="1"/>
  <c r="I65" i="16" s="1"/>
  <c r="L228" i="1"/>
  <c r="K67" i="16" s="1"/>
  <c r="J67" i="16"/>
  <c r="H458" i="11"/>
  <c r="H460" i="11"/>
  <c r="G105" i="16" s="1"/>
  <c r="G109" i="16" s="1"/>
  <c r="H225" i="11"/>
  <c r="H434" i="11"/>
  <c r="H100" i="16"/>
  <c r="E73" i="16"/>
  <c r="E74" i="16" s="1"/>
  <c r="H73" i="16"/>
  <c r="H74" i="16" s="1"/>
  <c r="H64" i="16"/>
  <c r="H65" i="16" s="1"/>
  <c r="J64" i="16"/>
  <c r="J65" i="16" s="1"/>
  <c r="G86" i="11"/>
  <c r="G434" i="11" s="1"/>
  <c r="G460" i="11"/>
  <c r="I456" i="11"/>
  <c r="H87" i="16" s="1"/>
  <c r="I458" i="11"/>
  <c r="E100" i="16" l="1"/>
  <c r="F453" i="11"/>
  <c r="E60" i="16" s="1"/>
  <c r="E64" i="16" s="1"/>
  <c r="E65" i="16" s="1"/>
  <c r="F458" i="11"/>
  <c r="G129" i="11"/>
  <c r="G134" i="11" s="1"/>
  <c r="G452" i="11"/>
  <c r="G459" i="11" s="1"/>
  <c r="F96" i="16" s="1"/>
  <c r="F100" i="16" s="1"/>
  <c r="H91" i="16"/>
  <c r="H92" i="16" s="1"/>
  <c r="G225" i="11"/>
  <c r="F105" i="16"/>
  <c r="F109" i="16" s="1"/>
  <c r="G451" i="11" l="1"/>
  <c r="F78" i="16" l="1"/>
  <c r="F82" i="16" s="1"/>
  <c r="F83" i="16" s="1"/>
  <c r="G458" i="11"/>
</calcChain>
</file>

<file path=xl/sharedStrings.xml><?xml version="1.0" encoding="utf-8"?>
<sst xmlns="http://schemas.openxmlformats.org/spreadsheetml/2006/main" count="2643" uniqueCount="775">
  <si>
    <t>RAPORT DE MONITORIZARE</t>
  </si>
  <si>
    <t>ANTET APM</t>
  </si>
  <si>
    <t>A</t>
  </si>
  <si>
    <t xml:space="preserve">PLANULUI JUDEŢEAN DE GESTIONARE A DEŞEURILOR </t>
  </si>
  <si>
    <t>JUDEȚUL ..........</t>
  </si>
  <si>
    <t>_____________</t>
  </si>
  <si>
    <t>Luna AN  Raport</t>
  </si>
  <si>
    <t>PERIOADA MONITORIZATĂ:</t>
  </si>
  <si>
    <t>1. Monitorizarea factorilor relevanți pentru proiecție</t>
  </si>
  <si>
    <t xml:space="preserve"> 1.1</t>
  </si>
  <si>
    <t xml:space="preserve"> 1.1 Monitorizarea populației rezidente</t>
  </si>
  <si>
    <t>Nr. crt.</t>
  </si>
  <si>
    <t>Populație</t>
  </si>
  <si>
    <t>U.M.</t>
  </si>
  <si>
    <t>DESCRIERE</t>
  </si>
  <si>
    <t>ANUL MONITORIZĂRII</t>
  </si>
  <si>
    <t>DATE PJGD</t>
  </si>
  <si>
    <t>/ PMGD</t>
  </si>
  <si>
    <t>TOTAL Județ</t>
  </si>
  <si>
    <t>Nr.</t>
  </si>
  <si>
    <t>URBAN</t>
  </si>
  <si>
    <t>RURAL</t>
  </si>
  <si>
    <t xml:space="preserve"> 1.2 Monitorizarea indicelui de generare a deșeurilor menajere, respectiv municipale</t>
  </si>
  <si>
    <t>Kg / loc./ zi</t>
  </si>
  <si>
    <t>Deseuri menajere</t>
  </si>
  <si>
    <t>tone</t>
  </si>
  <si>
    <t>Deseuri similare</t>
  </si>
  <si>
    <t>Deseuri din parcuri si gradini</t>
  </si>
  <si>
    <t>Deseuri din piete</t>
  </si>
  <si>
    <t>Deseuri stradale</t>
  </si>
  <si>
    <t>Total deseuri municipale colectate de operatorii de salubrizare</t>
  </si>
  <si>
    <t>Deseuri de ambalaje menajere colectate de alti operatori decat operatorii de salubrizare</t>
  </si>
  <si>
    <t>Total deseuri municipale generate</t>
  </si>
  <si>
    <t>DIN CARE</t>
  </si>
  <si>
    <t xml:space="preserve">Total deseuri municipale colectate de operatorii de salubrizare </t>
  </si>
  <si>
    <t xml:space="preserve"> 1.3 Monitorizarea indicatorului economic PIB/capita</t>
  </si>
  <si>
    <t>%</t>
  </si>
  <si>
    <t xml:space="preserve"> 1.4 Monitorizarea compoziției deșeurilor</t>
  </si>
  <si>
    <t xml:space="preserve">Compoziție deșeuri menajere și similare  - URBAN </t>
  </si>
  <si>
    <t>Hartie si carton</t>
  </si>
  <si>
    <t>Plastic</t>
  </si>
  <si>
    <t>Metal</t>
  </si>
  <si>
    <t>Sticla</t>
  </si>
  <si>
    <t>Lemn</t>
  </si>
  <si>
    <t>Biodeseuri</t>
  </si>
  <si>
    <t>Textile</t>
  </si>
  <si>
    <t>DEE</t>
  </si>
  <si>
    <t>Deseuri voluminoase</t>
  </si>
  <si>
    <t>Deseuri periculoase</t>
  </si>
  <si>
    <t>Deseuri compozite</t>
  </si>
  <si>
    <t>Deseuri inerte</t>
  </si>
  <si>
    <t>Altele</t>
  </si>
  <si>
    <t xml:space="preserve">Compoziție deșeuri menajere și similare  - RURAL </t>
  </si>
  <si>
    <t>Compoziție deșeuril din parcuri și grădini</t>
  </si>
  <si>
    <t>Compoziție deșeuri deșeuri din piețe</t>
  </si>
  <si>
    <t>Compoziție deșeuri stradale</t>
  </si>
  <si>
    <t xml:space="preserve"> 1.5 Monitorizarea indicelui de generare a deșeurilor din construcții şi desființări</t>
  </si>
  <si>
    <t>Kg / loc./ an</t>
  </si>
  <si>
    <t>Cantități de DCD estimate a fi generate</t>
  </si>
  <si>
    <t>Cantități de deșeuri generate</t>
  </si>
  <si>
    <t>Indice de generare a deșeurilor menajere utilizat</t>
  </si>
  <si>
    <t xml:space="preserve"> 1.6 Monitorizarea indicelui de generare (dacă este cazul) a nămolului de la epurarea apelor uzate orășenești</t>
  </si>
  <si>
    <t>Indice de generare nămol</t>
  </si>
  <si>
    <t>g S.U. /loc.zi</t>
  </si>
  <si>
    <t>2. Monitorizarea atingerii obiectivelor PJGD</t>
  </si>
  <si>
    <t>aferent perioadei 2019 - 2025</t>
  </si>
  <si>
    <t xml:space="preserve"> 2.1 	Monitorizarea atingerii obiectivelor privind gestionarea deșeurilor municipale </t>
  </si>
  <si>
    <t>Reciclarea/reutilizarea deșeurilor municipale</t>
  </si>
  <si>
    <t>3.</t>
  </si>
  <si>
    <t>Total deșeuri reciclabile colectate separat</t>
  </si>
  <si>
    <t>4.</t>
  </si>
  <si>
    <t>5.</t>
  </si>
  <si>
    <t>Grad de reciclare/reutilizare a deșeurilor municipale</t>
  </si>
  <si>
    <t>% din Total deșeuri reciclabile</t>
  </si>
  <si>
    <t>Reducerea la depozitare a deșeurilor biodegradabile</t>
  </si>
  <si>
    <t>Total deșeuri municipale depozitate</t>
  </si>
  <si>
    <t>Sticlă</t>
  </si>
  <si>
    <t>DATE MONITORIZARE</t>
  </si>
  <si>
    <t>Se vor completa in tabelel de mai jos datele din studii privind compozitia deșeruirlo municipale</t>
  </si>
  <si>
    <t xml:space="preserve">În situația în care nu există determinări de compoziție, se va considera compoziția din cadrul PJGD și se va recomanda </t>
  </si>
  <si>
    <t>ca măsură în cadrul Raportului de Monitorizare să se realizeze determinarea compoziției deșeurilor municipale</t>
  </si>
  <si>
    <t>1.</t>
  </si>
  <si>
    <t>DCD nepericuloase</t>
  </si>
  <si>
    <t>DCD periculoase</t>
  </si>
  <si>
    <t>Indice de generare DCD - URBAN</t>
  </si>
  <si>
    <t>Nămol generat la nivelul județului</t>
  </si>
  <si>
    <t>mc</t>
  </si>
  <si>
    <t>% mediu S.U.</t>
  </si>
  <si>
    <t>Cantitate nămol valorificat in agricultură/terenuri degradate</t>
  </si>
  <si>
    <t>Cantitate nămol valorificat energetic</t>
  </si>
  <si>
    <t>Cantitate nămol depozitat în depozit de deșeuri municipale</t>
  </si>
  <si>
    <t>6.</t>
  </si>
  <si>
    <t>7.</t>
  </si>
  <si>
    <t>Grad de colectare separată a deșeurilor reciclabile</t>
  </si>
  <si>
    <t>2. Monitorizarea atingerii obiectivelor PJGD/PMGD</t>
  </si>
  <si>
    <t>Instituții responsabile</t>
  </si>
  <si>
    <t>U.M</t>
  </si>
  <si>
    <t>VALOARE monitorizare</t>
  </si>
  <si>
    <t xml:space="preserve"> 2.1.	Monitorizarea atingerii obiectivelor privind gestionarea deșeurilor municipale </t>
  </si>
  <si>
    <t>I.</t>
  </si>
  <si>
    <t xml:space="preserve"> 1.2</t>
  </si>
  <si>
    <t xml:space="preserve"> 2.5.	Monitorizarea atingerii obiectivelor privind gestionarea nămolului de la stațiile de epurare orășenești</t>
  </si>
  <si>
    <t xml:space="preserve"> 2.4.	Monitorizarea atingerii obiectivelor privind gestionarea deșeurilor de deșeurilor din construcții și desființări</t>
  </si>
  <si>
    <t xml:space="preserve"> 2.3.	Monitorizarea atingerii obiectivelor privind gestionarea deșeurilor de echipamente electrice și electronice</t>
  </si>
  <si>
    <t xml:space="preserve"> 2.2.	Monitorizarea atingerii obiectivelor privind gestionarea deșeurilor de ambalaje</t>
  </si>
  <si>
    <t>DATE PJGD/ PMGD</t>
  </si>
  <si>
    <r>
      <t>Grafic privind evolut</t>
    </r>
    <r>
      <rPr>
        <b/>
        <i/>
        <sz val="10"/>
        <color theme="1"/>
        <rFont val="Tw Cen MT"/>
        <family val="2"/>
      </rPr>
      <t>ia populatiei rezidente</t>
    </r>
  </si>
  <si>
    <t>Diferențe
%</t>
  </si>
  <si>
    <t>Stadiu</t>
  </si>
  <si>
    <r>
      <t>Grafic privind evolut</t>
    </r>
    <r>
      <rPr>
        <b/>
        <i/>
        <sz val="10"/>
        <color theme="1"/>
        <rFont val="Tw Cen MT"/>
        <family val="2"/>
      </rPr>
      <t>ia indicelui de generare a deseurilor</t>
    </r>
  </si>
  <si>
    <t>VALOARE PJGD/PMGD</t>
  </si>
  <si>
    <t>Cantitate namol (S.U.)</t>
  </si>
  <si>
    <t>Compoziție deșeuri din parcuri și grădini</t>
  </si>
  <si>
    <t>TOTAL, din care</t>
  </si>
  <si>
    <t>TOTAL</t>
  </si>
  <si>
    <t>din care</t>
  </si>
  <si>
    <t>Total deseuri H/C; P;M; S</t>
  </si>
  <si>
    <t>Total deseuri reciclabile</t>
  </si>
  <si>
    <t>Total deșeuri biodegradabile</t>
  </si>
  <si>
    <t xml:space="preserve"> se selectează anul corespunzător monitorizării realizate</t>
  </si>
  <si>
    <t xml:space="preserve">           TEMPO Online link: http://statistici.insse.ro:8077/tempo-online/#/pages/tables/insse-table</t>
  </si>
  <si>
    <t xml:space="preserve"> 2.1</t>
  </si>
  <si>
    <t xml:space="preserve"> 2.2</t>
  </si>
  <si>
    <t>Total deșeuri municipale COLECTATE</t>
  </si>
  <si>
    <t>Total deșeuri municipale GENERATE</t>
  </si>
  <si>
    <t>Total deșeuri RECICLABILE municipale generate</t>
  </si>
  <si>
    <t>Deșeuri menajere și similare RECICLABILE  din total deșeuri generate conform compoziției</t>
  </si>
  <si>
    <t>Realizat %</t>
  </si>
  <si>
    <t xml:space="preserve">Ținta
% </t>
  </si>
  <si>
    <t>% 
prognozat PJGD</t>
  </si>
  <si>
    <t>Tinta privind colectare separata a deseurilor reciclabile</t>
  </si>
  <si>
    <t>Tinta privind colectarea separată a biodeseurilor</t>
  </si>
  <si>
    <t>pentru 2025: 50% din total deșeuri municipale menajere și similare generate</t>
  </si>
  <si>
    <t>tone
prognozat PJGD</t>
  </si>
  <si>
    <t xml:space="preserve"> 1.2 DATE MONITORIZARE CANTITĂȚI DE DEȘEURI</t>
  </si>
  <si>
    <t>Gradul de acoperire cu servicii de salubrizare</t>
  </si>
  <si>
    <t xml:space="preserve"> se trece procentul estimat</t>
  </si>
  <si>
    <t xml:space="preserve"> se va introduce o categorie suplimentara in care se vor adauga si aceste cantități estimate de deseuri necolectate.</t>
  </si>
  <si>
    <t>exista deseuri generate si necolectate din zonele neacoperite de servicii de salubrizare. În acest caz la deșeuri generate</t>
  </si>
  <si>
    <t>Deseuri reciclabile de hartie, plastic, metal și sticlă colectate separat</t>
  </si>
  <si>
    <t>Alte deseuri reciclabile menajere și similare colectate separat, inclusiv Deseuri de ambalaje menajere colectate de alti operatori decat operatorii de salubrizare</t>
  </si>
  <si>
    <t>Biodeseuri menajere, similare si din piete colectate separat</t>
  </si>
  <si>
    <t>Deseuri voluminoase menajere colectate separat</t>
  </si>
  <si>
    <t>Deseuri periculoase menajere colectate separat</t>
  </si>
  <si>
    <t>Cantități de deșeuri COLECTATE</t>
  </si>
  <si>
    <t>Cantități de deșeuri GENERATE</t>
  </si>
  <si>
    <t>Deseuri reziduale (menajere și similare) colectate în amestec</t>
  </si>
  <si>
    <t>Deseuri stradale colectate</t>
  </si>
  <si>
    <t>Cantități de deșeuri TRATATE</t>
  </si>
  <si>
    <t>SORTARE</t>
  </si>
  <si>
    <t>......</t>
  </si>
  <si>
    <t>Refuz de la sortare – OUTPUT SORTARE, din care</t>
  </si>
  <si>
    <t>Refuz trimis la valorificare energetică</t>
  </si>
  <si>
    <t>Refuz trimis la TMB</t>
  </si>
  <si>
    <t>Refuz trimis la depozitare</t>
  </si>
  <si>
    <t>Verificare</t>
  </si>
  <si>
    <t>COMPOSTARE</t>
  </si>
  <si>
    <t>Biodeșeuri colectate separat INPUT la STAȚIA DE COMPOSTARE, din care</t>
  </si>
  <si>
    <t>Refuz de la COMPOSTARE – OUTPUT la depozitare</t>
  </si>
  <si>
    <t xml:space="preserve">COMPOST VALORIFICAT – OUTPUT COMPOSTARE </t>
  </si>
  <si>
    <t>PIERDERI DE PROCES –  OUTPUT</t>
  </si>
  <si>
    <t>TRATARE MECANO-BIOLOGICĂ</t>
  </si>
  <si>
    <t>Refuz de la sortare trimis la TMB</t>
  </si>
  <si>
    <t>Refuz TMB trimis la depozitare</t>
  </si>
  <si>
    <t>Refuz TMB trimis la valorificare energetică</t>
  </si>
  <si>
    <t>Refuz de la TMB – OUTPUT, din care</t>
  </si>
  <si>
    <t>la valorificare, aceste fiind stocate temporar si pregatite pentru a fi trimise la valorificare, atunci aceste cantitati se vor include</t>
  </si>
  <si>
    <t>valorificare conform destinatiei finale deoarece la data elaborarii raportului de monitorizare se cunoste destinatia acestora</t>
  </si>
  <si>
    <t>ALTELE</t>
  </si>
  <si>
    <t>Refuz de la CAV – OUTPUT, din care</t>
  </si>
  <si>
    <t>Refuz CAV trimis la depozitare</t>
  </si>
  <si>
    <t>Refuz CAV trimis la valorificare energetică</t>
  </si>
  <si>
    <t>Verificare CAV</t>
  </si>
  <si>
    <t>Deseuri CAV predate la operatori autorizați pentru eliminare</t>
  </si>
  <si>
    <t>Cantități de deșeuri DEPOZITATE</t>
  </si>
  <si>
    <t>Refuz de la Sortare la depozitare</t>
  </si>
  <si>
    <t>Refuz de la Compostare la depozitare</t>
  </si>
  <si>
    <t>Refuz de la TMB la depozitare</t>
  </si>
  <si>
    <t>Pierderi de proces</t>
  </si>
  <si>
    <t>CLO – OUTPUT, din care</t>
  </si>
  <si>
    <t>CLO trimis la depozitare</t>
  </si>
  <si>
    <t>CLO trimis la valorificare</t>
  </si>
  <si>
    <t>CLO de la TMB pe depozit</t>
  </si>
  <si>
    <t>TOTAL DEPOZITAT</t>
  </si>
  <si>
    <t>Se vor completa in tabelel de mai jos datele din studiile realizate privind compozitia deșeurilor municipale</t>
  </si>
  <si>
    <t>Cantități de DCD generate</t>
  </si>
  <si>
    <t>DCD populatie (deseuri din amenajarea locuintelor populatiei, inclusiv DCD abandonate) colectate separat</t>
  </si>
  <si>
    <t>MONITORIZARE FACTORI RELEVANȚI</t>
  </si>
  <si>
    <t>MONITORIZARE OBIECTIVE PJGD</t>
  </si>
  <si>
    <t xml:space="preserve">Cantitate nămol (S.U.) </t>
  </si>
  <si>
    <t>tone s.u.</t>
  </si>
  <si>
    <t>1.1.</t>
  </si>
  <si>
    <t>2.1.</t>
  </si>
  <si>
    <t>Modul de calcul a indicatorului</t>
  </si>
  <si>
    <t>1.2.</t>
  </si>
  <si>
    <t>1.3.</t>
  </si>
  <si>
    <t>Termen / Țintă</t>
  </si>
  <si>
    <t>OBIECTIV / INDICATOR DE MONITORIZARE</t>
  </si>
  <si>
    <t>tone / an</t>
  </si>
  <si>
    <t>nr.</t>
  </si>
  <si>
    <t>2.</t>
  </si>
  <si>
    <t>INDICATORI DE MONITORIZARE MĂSURI</t>
  </si>
  <si>
    <t>INDICATORI DE MONITORIZARE PENTRU DEȘEURILE MUNICIPALE</t>
  </si>
  <si>
    <t>8.</t>
  </si>
  <si>
    <t>9.</t>
  </si>
  <si>
    <t>10.</t>
  </si>
  <si>
    <t>II.</t>
  </si>
  <si>
    <t>INDICATORI DE MONITORIZARE PENTRU DEȘEURILE DE AMBALAJE</t>
  </si>
  <si>
    <t>INDICATORI DE MONITORIZARE PENTRU DEȘEURILE DE ECHIPAMENTE ELECTRICE ȘI ELECTRONICE</t>
  </si>
  <si>
    <t>III.</t>
  </si>
  <si>
    <t>IV.</t>
  </si>
  <si>
    <t>INDICATORI DE MONITORIZARE PENTRU DEȘEURILE DIN CONSTRUCȚII ȘI DESFIINȚARI</t>
  </si>
  <si>
    <t>2.2.</t>
  </si>
  <si>
    <t>INDICATORI DE MONITORIZARE  MĂSURI CUPRINSE ÎN PLANUL DE ACȚIUNE</t>
  </si>
  <si>
    <t>OBSERVAȚII</t>
  </si>
  <si>
    <t>ȚINTĂ PJGD</t>
  </si>
  <si>
    <t>A.1.1.</t>
  </si>
  <si>
    <t>A.2.1.</t>
  </si>
  <si>
    <t>A.3.1.</t>
  </si>
  <si>
    <t>Deșeuri vizate</t>
  </si>
  <si>
    <t>3. Monitorizarea atingerii obiectivelor PJPGD/PMPGD</t>
  </si>
  <si>
    <t>na</t>
  </si>
  <si>
    <t>NU</t>
  </si>
  <si>
    <t>DA</t>
  </si>
  <si>
    <t>Nu este cazul</t>
  </si>
  <si>
    <t>Neîndeplinit</t>
  </si>
  <si>
    <t>Indicator îndeplinit</t>
  </si>
  <si>
    <t>Aproape de țintă</t>
  </si>
  <si>
    <t>Valoare sub țintă!</t>
  </si>
  <si>
    <t>Valoare peste țintă!</t>
  </si>
  <si>
    <t>Trend populație</t>
  </si>
  <si>
    <t>Trend populație PJGD</t>
  </si>
  <si>
    <t>Trend populație MONITORIZARE</t>
  </si>
  <si>
    <t xml:space="preserve">Indice de generare a deșeurilor menajere </t>
  </si>
  <si>
    <t>Variație Indice de generare a deșeurilor menajere față de estimarea din PJGD</t>
  </si>
  <si>
    <t>Trend indice de generare deseuri menajere - URBAN</t>
  </si>
  <si>
    <t>Trend indice de generare deseuri menajere - RURAL</t>
  </si>
  <si>
    <t>VARIAȚIE INDICATOR</t>
  </si>
  <si>
    <t>Variație PIB față de PJGD</t>
  </si>
  <si>
    <t xml:space="preserve">Altele </t>
  </si>
  <si>
    <t>DATE PJGD / PMGD</t>
  </si>
  <si>
    <t>CANTITĂȚI</t>
  </si>
  <si>
    <t>INDICE DE GENERARE DCD</t>
  </si>
  <si>
    <t>Variație Indice de generare a DCD față de estimarea din PJGD</t>
  </si>
  <si>
    <t>Variație Indice de generare nămol față de PJGD</t>
  </si>
  <si>
    <t>Variația față de PJGD</t>
  </si>
  <si>
    <t>Total deseuri municipale COLECTATE</t>
  </si>
  <si>
    <t xml:space="preserve"> 6.1</t>
  </si>
  <si>
    <t xml:space="preserve"> 6.2</t>
  </si>
  <si>
    <t>Tinta privind reducerea la depozitare a deșeurilor biodegradabile</t>
  </si>
  <si>
    <t xml:space="preserve"> 7.1</t>
  </si>
  <si>
    <t xml:space="preserve"> 7.2</t>
  </si>
  <si>
    <t xml:space="preserve">Total biodeșeuri colectate separat care merg la compostare/DA </t>
  </si>
  <si>
    <t xml:space="preserve"> 8.1</t>
  </si>
  <si>
    <t xml:space="preserve"> 8.2</t>
  </si>
  <si>
    <t xml:space="preserve"> 2.1. DATE pentru monitorizarea atingerii obiectivelor privind gestionarea deșeurilor municipale </t>
  </si>
  <si>
    <t>Grad de colectare separată a biodeșeurilor</t>
  </si>
  <si>
    <t>% din Total bideșeuri generate</t>
  </si>
  <si>
    <t xml:space="preserve"> 5.1</t>
  </si>
  <si>
    <t xml:space="preserve"> 5.2</t>
  </si>
  <si>
    <t xml:space="preserve"> 5.3</t>
  </si>
  <si>
    <t xml:space="preserve"> 5.4</t>
  </si>
  <si>
    <t xml:space="preserve"> 9.1</t>
  </si>
  <si>
    <t xml:space="preserve"> 9.2</t>
  </si>
  <si>
    <t xml:space="preserve"> 9.3</t>
  </si>
  <si>
    <t>Grad de depozitare</t>
  </si>
  <si>
    <t>% din Total deșeuri municipale</t>
  </si>
  <si>
    <t>Grafic privind ținta de colectare separată a deșeurilor reciclabile</t>
  </si>
  <si>
    <t>Tinta privind colectarea separată a biodeșeurilor</t>
  </si>
  <si>
    <t>Grafic privind ținta de colectare separată a biodeșeurilor</t>
  </si>
  <si>
    <t>Grafic privind depozitarea deșeurilor biodegradabile</t>
  </si>
  <si>
    <t>tone
max. legal</t>
  </si>
  <si>
    <t>Grad de depozitare a deșeurilor biodegradabile</t>
  </si>
  <si>
    <t xml:space="preserve"> 9.4</t>
  </si>
  <si>
    <t>Total deșeuri reciclabile - RECICLATE, din care</t>
  </si>
  <si>
    <t>Deseuri biodegradabile depozitate</t>
  </si>
  <si>
    <t xml:space="preserve"> 2.1.</t>
  </si>
  <si>
    <t xml:space="preserve"> 4.1</t>
  </si>
  <si>
    <t xml:space="preserve"> 3.1</t>
  </si>
  <si>
    <t xml:space="preserve"> 3.2</t>
  </si>
  <si>
    <t xml:space="preserve"> 4.2</t>
  </si>
  <si>
    <t>Grafic privind gradul de reciclare/reutilizare a deșeurilor municipale</t>
  </si>
  <si>
    <t>Tinta de depozitare a deseurilor municipale</t>
  </si>
  <si>
    <t>Grafic privind gradul de depozitare a deșeurilor municipale</t>
  </si>
  <si>
    <t>Creșterea gradului de valorificare energetică a deșeurilor municipale</t>
  </si>
  <si>
    <t>Grad de valorificare energetică</t>
  </si>
  <si>
    <t xml:space="preserve"> 11.1</t>
  </si>
  <si>
    <t xml:space="preserve"> 11.2</t>
  </si>
  <si>
    <t xml:space="preserve"> 11.3</t>
  </si>
  <si>
    <t xml:space="preserve"> 11.4</t>
  </si>
  <si>
    <t xml:space="preserve"> 11.5</t>
  </si>
  <si>
    <t xml:space="preserve"> 11.6</t>
  </si>
  <si>
    <t>Grad de valorificare energetică a deșeurilor municipale</t>
  </si>
  <si>
    <t>Grafic privind gradul de valorificare energetică a deșeurilor municipale</t>
  </si>
  <si>
    <t>STADIU REALIZĂRII INFRASTRUCTURII DE GESTIONARE A DEȘEURILOR PREVĂZUTE ÎN PJGD</t>
  </si>
  <si>
    <t>STADIUL ATINGERII ȚINTELOR DE GESTIONARE A DEȘEURILOR DIN PJGD</t>
  </si>
  <si>
    <t>DEȘEURI DE AMBALAJE COLECTATE</t>
  </si>
  <si>
    <t>Deșeu de hârtie/carton
(15 01 01), din care :</t>
  </si>
  <si>
    <t>de la populație</t>
  </si>
  <si>
    <t>de la operatori economici</t>
  </si>
  <si>
    <t>Deșeu de plastic
(15 01 02), din care :</t>
  </si>
  <si>
    <t>Deșeu lemn
(15 01 03), din care :</t>
  </si>
  <si>
    <t>Deșeu metal
(15 01 04), din care :</t>
  </si>
  <si>
    <t>Deșeu de sticlă
(15 01 07), din care :</t>
  </si>
  <si>
    <t>TOTAL AMBLAJE</t>
  </si>
  <si>
    <t>DEEE colectate</t>
  </si>
  <si>
    <t>Trend colectare deseuri de ambalaje</t>
  </si>
  <si>
    <t>Trend colectare DEEE</t>
  </si>
  <si>
    <t>DEȘEURI DE ECHIPAMENTE ELECTRICE ȘI ELECTRONICE COLECTATE</t>
  </si>
  <si>
    <t>DCD nepericuloase colectate</t>
  </si>
  <si>
    <t>DCD periculoase colectate</t>
  </si>
  <si>
    <t>DCD nepericuloase Valorificate</t>
  </si>
  <si>
    <t>DCD nepericuloase eliminate</t>
  </si>
  <si>
    <t>TOTAL DCD colectate</t>
  </si>
  <si>
    <t>DCD periculoase eliminate</t>
  </si>
  <si>
    <t>Trend colectare DCD</t>
  </si>
  <si>
    <t>Grad de valorificare DCD nepericuloase</t>
  </si>
  <si>
    <t>Trend valorificare DCD</t>
  </si>
  <si>
    <t>Trend generare nămol</t>
  </si>
  <si>
    <t>Grad valorificare nămol</t>
  </si>
  <si>
    <t>Trend valorificare nămol</t>
  </si>
  <si>
    <t>Cantitate nămol valorificat in agricultură/terenuri degradate etc.</t>
  </si>
  <si>
    <t>ANEXĂ MONITORIZARE OBIECTIVE PJGD</t>
  </si>
  <si>
    <t>DATE INPUT MONITORIZARE GESTIONARE DEȘEURI MUNICIPALE</t>
  </si>
  <si>
    <t>DATE DIN PJGD/PMGD</t>
  </si>
  <si>
    <t>MONITORIZARE OBIECTIVE PJPGD</t>
  </si>
  <si>
    <t>INFRASTRUCTURĂ DE COLECTARE ȘI TRANSPORT</t>
  </si>
  <si>
    <t>Recipiente de colectare, din care</t>
  </si>
  <si>
    <t>pt. deșeuri reciclabile</t>
  </si>
  <si>
    <t>pt. biodeșeuri</t>
  </si>
  <si>
    <t>pt. deșeuri reziduale</t>
  </si>
  <si>
    <t>CANT. PJGD</t>
  </si>
  <si>
    <t>REALIZAT</t>
  </si>
  <si>
    <t xml:space="preserve"> (noi, modernizate)</t>
  </si>
  <si>
    <t>STADIU</t>
  </si>
  <si>
    <t>Stații de transfer</t>
  </si>
  <si>
    <t>tone/an</t>
  </si>
  <si>
    <t>INFRASTRUCTURĂ DE TRATARE</t>
  </si>
  <si>
    <t>Stații de SORTARE</t>
  </si>
  <si>
    <t>Instalație de Digestie Anaerobă</t>
  </si>
  <si>
    <t>mc/an</t>
  </si>
  <si>
    <t>INFRASTRUCTURĂ DE ELIMINARE</t>
  </si>
  <si>
    <t>Instalație de incinerare cu eficiență ridicată sau Instalație de piroliză/gazeificare</t>
  </si>
  <si>
    <t>Depozit deșeuri municipale nepericuloase (sau celulă nouă)</t>
  </si>
  <si>
    <t>TIP / AN realizare</t>
  </si>
  <si>
    <t>Deseuri verzi din parcuri si gradini colectate separat</t>
  </si>
  <si>
    <t>Deșeuri verzi din parcuri si gradini colectate separat</t>
  </si>
  <si>
    <t>finalizat</t>
  </si>
  <si>
    <t>realizat partial</t>
  </si>
  <si>
    <t>obtinut finanțare</t>
  </si>
  <si>
    <t>in procedura de achiziție</t>
  </si>
  <si>
    <t>neinceput</t>
  </si>
  <si>
    <t>în pregătire proiect</t>
  </si>
  <si>
    <t>Deșeuri biodegradabile compostate individual in gospodării</t>
  </si>
  <si>
    <t xml:space="preserve"> 7.3</t>
  </si>
  <si>
    <t>Din care, Fracție organică separată din deșeuri reziduale – INPUT la tratarea biologică</t>
  </si>
  <si>
    <t>DCD DE LA POPULAȚIE</t>
  </si>
  <si>
    <t>DCD DE LA OPERATORI ECONOMICI</t>
  </si>
  <si>
    <t>PROCENT ambajaje din deșeuri municipale colectate</t>
  </si>
  <si>
    <t xml:space="preserve">CAPACITATE DE DEPOZITARE DISPONIBILĂ </t>
  </si>
  <si>
    <t>Capacit. proiectată</t>
  </si>
  <si>
    <t>Anul intrarii in operare</t>
  </si>
  <si>
    <t>Cantitate cumulata depozitată la 31.12</t>
  </si>
  <si>
    <t>Depozit/ celula deseuri municipale  existentă</t>
  </si>
  <si>
    <t>Se va prezenta stadiul realizării infrastructurii necesare gestionării deșeurilor la nivelul județului conform cap.8 din PJGD.</t>
  </si>
  <si>
    <t>Existența infrastructurii necesare gestionării deșeurilor municipale reprezintă o precondiție pentru atingerea țintelor .</t>
  </si>
  <si>
    <t>Deșeuri reciclabile sortate și valorificate material – OUTPUT SORTARE, din care</t>
  </si>
  <si>
    <t>Hârtie/Carton</t>
  </si>
  <si>
    <t>Deșeuri reziduale și alte deseuri in amestec  INPUT la STAȚIA TMB, din care</t>
  </si>
  <si>
    <t>Deșeuri reziduale (menajere și similare) colectate în amestec</t>
  </si>
  <si>
    <t>Deșeuri stradale</t>
  </si>
  <si>
    <t>Deșeuri reciclabile sortate si valorificate material – OUTPUT TMB, din care</t>
  </si>
  <si>
    <t>Deșeuri colectate în CAV - INPUT, din care</t>
  </si>
  <si>
    <t>Deșeuri voluminoase menajere</t>
  </si>
  <si>
    <t>Deșeuri periculoase menajere</t>
  </si>
  <si>
    <t>Deșeuri sortate și valorificate material – OUTPUT CAV, din care</t>
  </si>
  <si>
    <t>Deșeuri reciclabile colectate separat și transmise direct la valorificate material (care nu intra la stația de sortare sau CAV), din care</t>
  </si>
  <si>
    <t>Deșeuri reciclabile de hârtie, plastic, metal și sticlă colectate separat</t>
  </si>
  <si>
    <t>Alte deșeuri reciclabile menajere și similare colectate separat, inclusiv Deșeuri de ambalaje menajere colectate de alți operatori decât operatorii de salubrizare</t>
  </si>
  <si>
    <t>Deșeuri/Refuz de la CAV la depozitare</t>
  </si>
  <si>
    <t>Deșeuri municipale colectate și depozitate fără tratare, din care</t>
  </si>
  <si>
    <t>Deșeuri voluminoase colectate separat</t>
  </si>
  <si>
    <t>Deșeuri din amenajari ale locuințelor colectate separat (DCD populatie)</t>
  </si>
  <si>
    <t>Deșeuri stradale direct la depozitare</t>
  </si>
  <si>
    <t>Hârtie și carton</t>
  </si>
  <si>
    <t>Biodeșeuri</t>
  </si>
  <si>
    <t>Deșeuri voluminoase</t>
  </si>
  <si>
    <t>Deșeuri periculoase</t>
  </si>
  <si>
    <t>Deșeuri compozite</t>
  </si>
  <si>
    <t>Deșeuri inerte</t>
  </si>
  <si>
    <t>Deșeuri de mici dimensiuni &lt; 4 mm</t>
  </si>
  <si>
    <t>Total deșeuri H/C; P;M; S</t>
  </si>
  <si>
    <t>Total deșeuri reciclabile</t>
  </si>
  <si>
    <t>Deșeuri menajere</t>
  </si>
  <si>
    <t>Deșeuri similare</t>
  </si>
  <si>
    <t>Total deșeuri municipale colectate de operatorii de salubrizare</t>
  </si>
  <si>
    <t>Deșeuri de ambalaje menajere colectate de alți operatori decât operatorii de salubrizare</t>
  </si>
  <si>
    <t>Deșeuri biodegradabile compostate individual în gospodării</t>
  </si>
  <si>
    <t>Total deșeuri municipale generate</t>
  </si>
  <si>
    <t>Deșeuri din parcuri și grădini</t>
  </si>
  <si>
    <t>Deșeuri din piețe</t>
  </si>
  <si>
    <t xml:space="preserve">recomandate (250 kg/loc/an in Urban și 80 Kg/loc/an in Rural) se vor prezenta valorile utilizate în PJGD </t>
  </si>
  <si>
    <t>Total deșeurilor biodegradabile generate în anul 1995</t>
  </si>
  <si>
    <t>Ținta de depozitare a deșeurilor</t>
  </si>
  <si>
    <t>Platforme de colectare deșeuri
(inclusiv insule inteligente)</t>
  </si>
  <si>
    <t>Centre de colectare cu aport voluntar (CAV) (PNRR, POIM etc.)</t>
  </si>
  <si>
    <t>Instalație TMB  sau Instalație Integrată de Tratare Deșeuri</t>
  </si>
  <si>
    <t>Stație/Instalație compostare</t>
  </si>
  <si>
    <t>STOC SORTAT SI NEVALORIFICAT</t>
  </si>
  <si>
    <t>TOTAL GENERAT</t>
  </si>
  <si>
    <t>Trend deșeuri municipale generate - URBAN</t>
  </si>
  <si>
    <t xml:space="preserve">Trend deșeuri municipale generate </t>
  </si>
  <si>
    <t>Trend deșeuri municipale generate - RURAL</t>
  </si>
  <si>
    <t>Trend deșeuri municipale generate - TOTAL</t>
  </si>
  <si>
    <t>euro / loc</t>
  </si>
  <si>
    <t>PIB/capita</t>
  </si>
  <si>
    <t>Deșeuri de mici dimensiuni &lt; 10 mm</t>
  </si>
  <si>
    <t>Deseuri de mici dimensiuni &lt; 10 mm</t>
  </si>
  <si>
    <r>
      <t xml:space="preserve">Notă: </t>
    </r>
    <r>
      <rPr>
        <sz val="8"/>
        <color theme="1" tint="0.34998626667073579"/>
        <rFont val="Calibri"/>
        <family val="2"/>
        <scheme val="minor"/>
      </rPr>
      <t xml:space="preserve">se va completa cu datele INS privind populatia rezidentă, date disponibile on-line </t>
    </r>
  </si>
  <si>
    <r>
      <t xml:space="preserve">Notă: </t>
    </r>
    <r>
      <rPr>
        <sz val="8"/>
        <color theme="1" tint="0.34998626667073579"/>
        <rFont val="Calibri"/>
        <family val="2"/>
        <scheme val="minor"/>
      </rPr>
      <t xml:space="preserve">în cazul în care gradul de acoperire cu servicii de salubrizare nu este de 100%, acest lucru implică ca la nivelul județului </t>
    </r>
  </si>
  <si>
    <r>
      <t xml:space="preserve">Notă: </t>
    </r>
    <r>
      <rPr>
        <sz val="8"/>
        <color theme="1" tint="0.34998626667073579"/>
        <rFont val="Calibri"/>
        <family val="2"/>
        <scheme val="minor"/>
      </rPr>
      <t>Tabelul se va completa în baza datelor colectate privind cantitățile de deseuri generate/colectate obținute din diverse surse</t>
    </r>
  </si>
  <si>
    <r>
      <rPr>
        <b/>
        <sz val="8"/>
        <color theme="1" tint="0.34998626667073579"/>
        <rFont val="Calibri"/>
        <family val="2"/>
        <scheme val="minor"/>
      </rPr>
      <t xml:space="preserve">Notă:   </t>
    </r>
    <r>
      <rPr>
        <i/>
        <sz val="8"/>
        <color theme="1" tint="0.34998626667073579"/>
        <rFont val="Calibri"/>
        <family val="2"/>
        <scheme val="minor"/>
      </rPr>
      <t>Cantitatile intrate trebuie sa fie egale cu cantitățile iesite. De exemplu daca la data 31.12 exista cantitati sortate care nu au fost trimise</t>
    </r>
  </si>
  <si>
    <r>
      <rPr>
        <b/>
        <sz val="8"/>
        <color theme="1" tint="0.34998626667073579"/>
        <rFont val="Calibri"/>
        <family val="2"/>
        <scheme val="minor"/>
      </rPr>
      <t xml:space="preserve">Notă: </t>
    </r>
    <r>
      <rPr>
        <i/>
        <sz val="8"/>
        <color theme="1" tint="0.34998626667073579"/>
        <rFont val="Calibri"/>
        <family val="2"/>
        <scheme val="minor"/>
      </rPr>
      <t xml:space="preserve">Cantitatile intrate trebuie sa fie egale cu cantitățile iesite. </t>
    </r>
  </si>
  <si>
    <r>
      <rPr>
        <b/>
        <sz val="8"/>
        <color theme="1" tint="0.34998626667073579"/>
        <rFont val="Calibri"/>
        <family val="2"/>
        <scheme val="minor"/>
      </rPr>
      <t xml:space="preserve">Notă: </t>
    </r>
    <r>
      <rPr>
        <i/>
        <sz val="8"/>
        <color theme="1" tint="0.34998626667073579"/>
        <rFont val="Calibri"/>
        <family val="2"/>
        <scheme val="minor"/>
      </rPr>
      <t xml:space="preserve">se va completa cu datele publicate de Comisia Natională de Prognoza privind indicatorului economic PIB/Capita </t>
    </r>
  </si>
  <si>
    <r>
      <rPr>
        <b/>
        <sz val="8"/>
        <color theme="1" tint="0.34998626667073579"/>
        <rFont val="Calibri"/>
        <family val="2"/>
        <scheme val="minor"/>
      </rPr>
      <t xml:space="preserve">Notă:   </t>
    </r>
    <r>
      <rPr>
        <i/>
        <sz val="8"/>
        <color theme="1" tint="0.34998626667073579"/>
        <rFont val="Calibri"/>
        <family val="2"/>
        <scheme val="minor"/>
      </rPr>
      <t>Monitorizarea compoziției deșeurilor municipale se realizează in baza studiilor de compoziție existente la nivelul județului.</t>
    </r>
  </si>
  <si>
    <r>
      <t xml:space="preserve">TOTAL, </t>
    </r>
    <r>
      <rPr>
        <sz val="9"/>
        <color rgb="FF24878C"/>
        <rFont val="Calibri"/>
        <family val="2"/>
        <scheme val="minor"/>
      </rPr>
      <t>din care</t>
    </r>
  </si>
  <si>
    <r>
      <rPr>
        <b/>
        <sz val="8"/>
        <color theme="1" tint="0.34998626667073579"/>
        <rFont val="Calibri"/>
        <family val="2"/>
        <scheme val="minor"/>
      </rPr>
      <t xml:space="preserve">Notă: </t>
    </r>
    <r>
      <rPr>
        <i/>
        <sz val="8"/>
        <color theme="1" tint="0.34998626667073579"/>
        <rFont val="Calibri"/>
        <family val="2"/>
        <scheme val="minor"/>
      </rPr>
      <t>Se vor introduce datele privind deseurile de ambalaje colectate</t>
    </r>
  </si>
  <si>
    <r>
      <rPr>
        <b/>
        <sz val="8"/>
        <color theme="1" tint="0.34998626667073579"/>
        <rFont val="Calibri"/>
        <family val="2"/>
        <scheme val="minor"/>
      </rPr>
      <t xml:space="preserve">Notă: </t>
    </r>
    <r>
      <rPr>
        <i/>
        <sz val="8"/>
        <color theme="1" tint="0.34998626667073579"/>
        <rFont val="Calibri"/>
        <family val="2"/>
        <scheme val="minor"/>
      </rPr>
      <t>Se vor introduce DEEE colectate</t>
    </r>
  </si>
  <si>
    <r>
      <rPr>
        <b/>
        <sz val="8"/>
        <color theme="1" tint="0.34998626667073579"/>
        <rFont val="Calibri"/>
        <family val="2"/>
        <scheme val="minor"/>
      </rPr>
      <t xml:space="preserve">Notă: </t>
    </r>
    <r>
      <rPr>
        <i/>
        <sz val="8"/>
        <color theme="1" tint="0.34998626667073579"/>
        <rFont val="Calibri"/>
        <family val="2"/>
        <scheme val="minor"/>
      </rPr>
      <t>Se vor introduce datele colectate privind cantitățile de DCD colectate</t>
    </r>
  </si>
  <si>
    <r>
      <rPr>
        <b/>
        <sz val="8"/>
        <color theme="1" tint="0.34998626667073579"/>
        <rFont val="Calibri"/>
        <family val="2"/>
        <scheme val="minor"/>
      </rPr>
      <t xml:space="preserve">Notă: </t>
    </r>
    <r>
      <rPr>
        <i/>
        <sz val="8"/>
        <color theme="1" tint="0.34998626667073579"/>
        <rFont val="Calibri"/>
        <family val="2"/>
        <scheme val="minor"/>
      </rPr>
      <t>Informațiile se vor solicita de la Operatorul Regional de apă/apă uzată</t>
    </r>
  </si>
  <si>
    <r>
      <rPr>
        <b/>
        <sz val="8"/>
        <color theme="1" tint="0.34998626667073579"/>
        <rFont val="Calibri"/>
        <family val="2"/>
        <scheme val="minor"/>
      </rPr>
      <t xml:space="preserve">Notă:   </t>
    </r>
    <r>
      <rPr>
        <i/>
        <sz val="8"/>
        <color theme="1" tint="0.34998626667073579"/>
        <rFont val="Calibri"/>
        <family val="2"/>
        <scheme val="minor"/>
      </rPr>
      <t>Cantitatea de namol S.U. generată = cantitatea de namol S.U. valorificata/eliminată</t>
    </r>
  </si>
  <si>
    <r>
      <rPr>
        <b/>
        <sz val="9"/>
        <color rgb="FF24878C"/>
        <rFont val="Calibri"/>
        <family val="2"/>
        <scheme val="minor"/>
      </rPr>
      <t xml:space="preserve">BIODEȘEURI </t>
    </r>
    <r>
      <rPr>
        <sz val="9"/>
        <color rgb="FF24878C"/>
        <rFont val="Calibri"/>
        <family val="2"/>
        <scheme val="minor"/>
      </rPr>
      <t xml:space="preserve">menajere și similare, piețe, parcuri si gradini din total deșeuri generate </t>
    </r>
    <r>
      <rPr>
        <b/>
        <sz val="9"/>
        <color rgb="FF24878C"/>
        <rFont val="Calibri"/>
        <family val="2"/>
        <scheme val="minor"/>
      </rPr>
      <t>conform compoziției</t>
    </r>
  </si>
  <si>
    <r>
      <rPr>
        <b/>
        <sz val="9"/>
        <color rgb="FF24878C"/>
        <rFont val="Calibri"/>
        <family val="2"/>
        <scheme val="minor"/>
      </rPr>
      <t>TOTAL BIODEȘEURI</t>
    </r>
    <r>
      <rPr>
        <sz val="9"/>
        <color rgb="FF24878C"/>
        <rFont val="Calibri"/>
        <family val="2"/>
        <scheme val="minor"/>
      </rPr>
      <t xml:space="preserve"> municipale </t>
    </r>
    <r>
      <rPr>
        <b/>
        <sz val="9"/>
        <color rgb="FF24878C"/>
        <rFont val="Calibri"/>
        <family val="2"/>
        <scheme val="minor"/>
      </rPr>
      <t>generate</t>
    </r>
  </si>
  <si>
    <r>
      <rPr>
        <b/>
        <sz val="9"/>
        <color rgb="FF24878C"/>
        <rFont val="Calibri"/>
        <family val="2"/>
        <scheme val="minor"/>
      </rPr>
      <t>Total BIODEȘEURI colectate</t>
    </r>
    <r>
      <rPr>
        <sz val="9"/>
        <color rgb="FF24878C"/>
        <rFont val="Calibri"/>
        <family val="2"/>
        <scheme val="minor"/>
      </rPr>
      <t xml:space="preserve"> separat </t>
    </r>
  </si>
  <si>
    <r>
      <rPr>
        <b/>
        <sz val="9"/>
        <color rgb="FF24878C"/>
        <rFont val="Calibri"/>
        <family val="2"/>
        <scheme val="minor"/>
      </rPr>
      <t>Deșeuri BIODEGRADABILE</t>
    </r>
    <r>
      <rPr>
        <sz val="9"/>
        <color rgb="FF24878C"/>
        <rFont val="Calibri"/>
        <family val="2"/>
        <scheme val="minor"/>
      </rPr>
      <t xml:space="preserve"> generate </t>
    </r>
    <r>
      <rPr>
        <b/>
        <sz val="9"/>
        <color rgb="FF24878C"/>
        <rFont val="Calibri"/>
        <family val="2"/>
        <scheme val="minor"/>
      </rPr>
      <t>conform compoziției</t>
    </r>
  </si>
  <si>
    <r>
      <rPr>
        <b/>
        <sz val="9"/>
        <color rgb="FF24878C"/>
        <rFont val="Calibri"/>
        <family val="2"/>
        <scheme val="minor"/>
      </rPr>
      <t>TOTAL deșeuri BIDEGRADABILE generate</t>
    </r>
    <r>
      <rPr>
        <sz val="9"/>
        <color rgb="FF24878C"/>
        <rFont val="Calibri"/>
        <family val="2"/>
        <scheme val="minor"/>
      </rPr>
      <t xml:space="preserve"> conform compoziției</t>
    </r>
  </si>
  <si>
    <r>
      <t xml:space="preserve">TOTAL Deșeuri </t>
    </r>
    <r>
      <rPr>
        <b/>
        <sz val="9"/>
        <color rgb="FF24878C"/>
        <rFont val="Calibri"/>
        <family val="2"/>
        <scheme val="minor"/>
      </rPr>
      <t>BIODEGRADABILE depozitate</t>
    </r>
  </si>
  <si>
    <r>
      <t xml:space="preserve">TOTAL deșeuri municipale </t>
    </r>
    <r>
      <rPr>
        <b/>
        <sz val="9"/>
        <color rgb="FF24878C"/>
        <rFont val="Calibri"/>
        <family val="2"/>
        <scheme val="minor"/>
      </rPr>
      <t>valorificate energetic</t>
    </r>
  </si>
  <si>
    <r>
      <rPr>
        <b/>
        <sz val="8"/>
        <color theme="1" tint="0.34998626667073579"/>
        <rFont val="Calibri"/>
        <family val="2"/>
        <scheme val="minor"/>
      </rPr>
      <t xml:space="preserve">Notă: </t>
    </r>
    <r>
      <rPr>
        <i/>
        <sz val="8"/>
        <color theme="1" tint="0.34998626667073579"/>
        <rFont val="Calibri"/>
        <family val="2"/>
        <scheme val="minor"/>
      </rPr>
      <t>Informațiile se regăsesc la cap. 5.1.1 Proiecția populației și/sau anexe la PJGD</t>
    </r>
  </si>
  <si>
    <r>
      <rPr>
        <b/>
        <sz val="8"/>
        <color theme="1" tint="0.34998626667073579"/>
        <rFont val="Calibri"/>
        <family val="2"/>
        <scheme val="minor"/>
      </rPr>
      <t xml:space="preserve">Notă: </t>
    </r>
    <r>
      <rPr>
        <i/>
        <sz val="8"/>
        <color theme="1" tint="0.34998626667073579"/>
        <rFont val="Calibri"/>
        <family val="2"/>
        <scheme val="minor"/>
      </rPr>
      <t>Informațiile se regăsesc la cap. 5.2.2 Proiecția deșeurilor municipale și/sau anexe la PJGD</t>
    </r>
  </si>
  <si>
    <r>
      <rPr>
        <b/>
        <sz val="8"/>
        <color theme="1" tint="0.34998626667073579"/>
        <rFont val="Calibri"/>
        <family val="2"/>
        <scheme val="minor"/>
      </rPr>
      <t xml:space="preserve">Notă: </t>
    </r>
    <r>
      <rPr>
        <i/>
        <sz val="8"/>
        <color theme="1" tint="0.34998626667073579"/>
        <rFont val="Calibri"/>
        <family val="2"/>
        <scheme val="minor"/>
      </rPr>
      <t>Informațiile se regăsesc la cap. 5.1.2 Proiecția indicatorilor economico-sociali și/sau anexe la PJGD</t>
    </r>
  </si>
  <si>
    <r>
      <rPr>
        <b/>
        <sz val="8"/>
        <color theme="1" tint="0.34998626667073579"/>
        <rFont val="Calibri"/>
        <family val="2"/>
        <scheme val="minor"/>
      </rPr>
      <t xml:space="preserve">Notă: </t>
    </r>
    <r>
      <rPr>
        <i/>
        <sz val="8"/>
        <color theme="1" tint="0.34998626667073579"/>
        <rFont val="Calibri"/>
        <family val="2"/>
        <scheme val="minor"/>
      </rPr>
      <t>Informațiile se regăsesc la cap. 5.2.3 Prognoza compoziției deșeurilor și/sau anexe la PJGD</t>
    </r>
  </si>
  <si>
    <r>
      <t>Altele</t>
    </r>
    <r>
      <rPr>
        <sz val="9"/>
        <rFont val="Calibri"/>
        <family val="2"/>
        <scheme val="minor"/>
      </rPr>
      <t xml:space="preserve"> (include voluminoase, periculoase)</t>
    </r>
  </si>
  <si>
    <r>
      <rPr>
        <b/>
        <sz val="8"/>
        <color theme="1" tint="0.34998626667073579"/>
        <rFont val="Calibri"/>
        <family val="2"/>
        <scheme val="minor"/>
      </rPr>
      <t xml:space="preserve">Notă: </t>
    </r>
    <r>
      <rPr>
        <i/>
        <sz val="8"/>
        <color theme="1" tint="0.34998626667073579"/>
        <rFont val="Calibri"/>
        <family val="2"/>
        <scheme val="minor"/>
      </rPr>
      <t>Informațiile se regăsesc la cap. 5.4 Proiecția privind generarea deșeurilor din construcții și desființări</t>
    </r>
  </si>
  <si>
    <r>
      <rPr>
        <b/>
        <i/>
        <sz val="9"/>
        <color theme="1"/>
        <rFont val="Calibri"/>
        <family val="2"/>
        <scheme val="minor"/>
      </rPr>
      <t xml:space="preserve">Notă: </t>
    </r>
    <r>
      <rPr>
        <i/>
        <sz val="9"/>
        <color theme="1"/>
        <rFont val="Calibri"/>
        <family val="2"/>
        <scheme val="minor"/>
      </rPr>
      <t xml:space="preserve"> Dacă în PJGD s-au utilizat alte valori ale indicilor de generare a deșeurilor din contrucții și demolări decât cele </t>
    </r>
  </si>
  <si>
    <r>
      <rPr>
        <b/>
        <sz val="8"/>
        <color theme="1" tint="0.34998626667073579"/>
        <rFont val="Calibri"/>
        <family val="2"/>
        <scheme val="minor"/>
      </rPr>
      <t xml:space="preserve">Notă: </t>
    </r>
    <r>
      <rPr>
        <i/>
        <sz val="8"/>
        <color theme="1" tint="0.34998626667073579"/>
        <rFont val="Calibri"/>
        <family val="2"/>
        <scheme val="minor"/>
      </rPr>
      <t>Informațiile se regăsesc la cap. 5.5 Proiecția privind generarea nămolului de la stațiile de epurare orășenești</t>
    </r>
  </si>
  <si>
    <r>
      <rPr>
        <b/>
        <sz val="8"/>
        <color theme="1" tint="0.34998626667073579"/>
        <rFont val="Calibri"/>
        <family val="2"/>
        <scheme val="minor"/>
      </rPr>
      <t xml:space="preserve">Notă: </t>
    </r>
    <r>
      <rPr>
        <i/>
        <sz val="8"/>
        <color theme="1" tint="0.34998626667073579"/>
        <rFont val="Calibri"/>
        <family val="2"/>
        <scheme val="minor"/>
      </rPr>
      <t>Informațiile se regăsesc la cap. 6.3 Stabilirea unor ținte minime .....  și 7.3 Metodologie pentru analiza alternativelor</t>
    </r>
  </si>
  <si>
    <r>
      <rPr>
        <b/>
        <sz val="8"/>
        <color theme="1" tint="0.34998626667073579"/>
        <rFont val="Calibri"/>
        <family val="2"/>
        <scheme val="minor"/>
      </rPr>
      <t xml:space="preserve">       </t>
    </r>
    <r>
      <rPr>
        <i/>
        <sz val="8"/>
        <color theme="1" tint="0.34998626667073579"/>
        <rFont val="Calibri"/>
        <family val="2"/>
        <scheme val="minor"/>
      </rPr>
      <t xml:space="preserve"> la sectiunea Verificarea modului de atingere a țintelor pentru alternativa selectată (alternativa selectataă e descrisă la cap.8)</t>
    </r>
  </si>
  <si>
    <r>
      <rPr>
        <b/>
        <sz val="8"/>
        <color theme="1" tint="0.34998626667073579"/>
        <rFont val="Calibri"/>
        <family val="2"/>
        <scheme val="minor"/>
      </rPr>
      <t xml:space="preserve">Notă:   </t>
    </r>
    <r>
      <rPr>
        <sz val="8"/>
        <color theme="1" tint="0.34998626667073579"/>
        <rFont val="Calibri"/>
        <family val="2"/>
        <scheme val="minor"/>
      </rPr>
      <t>pentru anii</t>
    </r>
    <r>
      <rPr>
        <b/>
        <sz val="8"/>
        <color theme="1" tint="0.34998626667073579"/>
        <rFont val="Calibri"/>
        <family val="2"/>
        <scheme val="minor"/>
      </rPr>
      <t xml:space="preserve"> </t>
    </r>
    <r>
      <rPr>
        <i/>
        <sz val="8"/>
        <color theme="1" tint="0.34998626667073579"/>
        <rFont val="Calibri"/>
        <family val="2"/>
        <scheme val="minor"/>
      </rPr>
      <t>2020-2024: 50% din total deșeuri reciclabile generate</t>
    </r>
  </si>
  <si>
    <r>
      <t xml:space="preserve">Trend </t>
    </r>
    <r>
      <rPr>
        <sz val="9"/>
        <color rgb="FF23888C"/>
        <rFont val="Calibri"/>
        <family val="2"/>
        <scheme val="minor"/>
      </rPr>
      <t>evolutie PIB</t>
    </r>
  </si>
  <si>
    <r>
      <t xml:space="preserve">Notă: </t>
    </r>
    <r>
      <rPr>
        <i/>
        <sz val="9"/>
        <color theme="1"/>
        <rFont val="Calibri"/>
        <family val="2"/>
        <scheme val="minor"/>
      </rPr>
      <t>Monitorizarea compoziției deșeurilor municipale se realizează in baza studiilor de compoziție existente la nivelul județului.</t>
    </r>
  </si>
  <si>
    <r>
      <t xml:space="preserve"> </t>
    </r>
    <r>
      <rPr>
        <sz val="9"/>
        <color rgb="FF24878C"/>
        <rFont val="Calibri"/>
        <family val="2"/>
        <scheme val="minor"/>
      </rPr>
      <t>din care</t>
    </r>
  </si>
  <si>
    <r>
      <t xml:space="preserve">Trend variație 
</t>
    </r>
    <r>
      <rPr>
        <sz val="9"/>
        <color rgb="FF23888C"/>
        <rFont val="Calibri"/>
        <family val="2"/>
        <scheme val="minor"/>
      </rPr>
      <t>indice de generare namol</t>
    </r>
  </si>
  <si>
    <r>
      <rPr>
        <b/>
        <i/>
        <sz val="9"/>
        <rFont val="Calibri"/>
        <family val="2"/>
        <scheme val="minor"/>
      </rPr>
      <t>ANEXA 1</t>
    </r>
    <r>
      <rPr>
        <b/>
        <sz val="9"/>
        <rFont val="Calibri"/>
        <family val="2"/>
        <scheme val="minor"/>
      </rPr>
      <t xml:space="preserve">       RAPORT MONITORIZARE PJGD</t>
    </r>
  </si>
  <si>
    <t>Variație cantităților de deșeuri municipale generate față de estimarea din PJGD</t>
  </si>
  <si>
    <t>Grafic privind privind compoziția deșeurilor menajere și similare - URBAN</t>
  </si>
  <si>
    <t>Grafic privind privind compoziția deșeurilor menajere și similare - RURAL</t>
  </si>
  <si>
    <t>Grafic privind privind compoziția deșeurilor din piețe</t>
  </si>
  <si>
    <t>Grafic privind privind compoziția deșeurilor STRADALE</t>
  </si>
  <si>
    <t xml:space="preserve"> 2.3.	Monitorizarea atingerii obiectivelor privind gestionarea deșeurilor de ambalaje</t>
  </si>
  <si>
    <t xml:space="preserve"> 2.4.	Monitorizarea atingerii obiectivelor privind gestionarea deșeurilor de echipamente electrice și electronice</t>
  </si>
  <si>
    <t xml:space="preserve"> 2.5.	Monitorizarea atingerii obiectivelor privind gestionarea deșeurilor de deșeurilor din construcții și desființări</t>
  </si>
  <si>
    <t xml:space="preserve">Eliminare prin depozitare in depozite de deseuri </t>
  </si>
  <si>
    <t>Eliminare prin incinerare/co-incinerare</t>
  </si>
  <si>
    <t>Stocat temporara în vederea valorificării în agricultură/terenuri degradate</t>
  </si>
  <si>
    <t>Variație cantități de nămol față de PJGD</t>
  </si>
  <si>
    <r>
      <t>Trend variație 
cantități de</t>
    </r>
    <r>
      <rPr>
        <sz val="9"/>
        <color rgb="FF23888C"/>
        <rFont val="Calibri"/>
        <family val="2"/>
        <scheme val="minor"/>
      </rPr>
      <t xml:space="preserve"> namol față de PJGD</t>
    </r>
  </si>
  <si>
    <t>Valorificare prin lucrări de rambleiere/umplere etc.</t>
  </si>
  <si>
    <t>Valorificare materială/reciclare</t>
  </si>
  <si>
    <t>modernizare existent (2024)</t>
  </si>
  <si>
    <t>recip. noi 240l (2024)</t>
  </si>
  <si>
    <t>recip. noi 120/240l (2024)</t>
  </si>
  <si>
    <t>dotare cu echipamente de colectare CAV existente (2024)</t>
  </si>
  <si>
    <t>instalație nouă
(2024)</t>
  </si>
  <si>
    <t>Capacit disponibilă</t>
  </si>
  <si>
    <t>proiect depus / evaluare proiect</t>
  </si>
  <si>
    <t>Ambalaje lemn</t>
  </si>
  <si>
    <t>Trend grad de colectare separată reciclabile</t>
  </si>
  <si>
    <t>Trend grad de depozitare deseuri biodegradabile</t>
  </si>
  <si>
    <t xml:space="preserve"> 3.3</t>
  </si>
  <si>
    <t>Variația față de ȚINTĂ</t>
  </si>
  <si>
    <t xml:space="preserve"> 1.3</t>
  </si>
  <si>
    <t xml:space="preserve"> 2.3</t>
  </si>
  <si>
    <t>Trend grad de reciclare/reutilizare a deșeurilor municipale</t>
  </si>
  <si>
    <t>Trend grad de valorificare energetică a deșeurilor municipale</t>
  </si>
  <si>
    <t xml:space="preserve"> 4.3</t>
  </si>
  <si>
    <t>Durata estimată de depozitare
ani</t>
  </si>
  <si>
    <t>% 
Prognozat PJGD</t>
  </si>
  <si>
    <t>% 
Realizat</t>
  </si>
  <si>
    <t>tone 
Prognozat PJGD</t>
  </si>
  <si>
    <t>tone 
Realizat</t>
  </si>
  <si>
    <t>Grad de colectare separată  a biodeșeurilor</t>
  </si>
  <si>
    <t>Trend grad de colectare separată  a biodeșeurilor</t>
  </si>
  <si>
    <t>Grad de depozitare a deșeurilor municipale</t>
  </si>
  <si>
    <t xml:space="preserve">Trend grad de depozitare </t>
  </si>
  <si>
    <t>Total biodeșeuri reduse la depozitare TMB</t>
  </si>
  <si>
    <t>din care Refuz TMB de la Tratarea Biologică</t>
  </si>
  <si>
    <t>Altele ....</t>
  </si>
  <si>
    <t>Alte deseuri reciclate (voluminoase, lemn, DCD  etc.)</t>
  </si>
  <si>
    <t>Trend deșeuri municipale generate - PJGD TOTAL</t>
  </si>
  <si>
    <t>%
Ținta națională</t>
  </si>
  <si>
    <t>%
Ținta max. națională</t>
  </si>
  <si>
    <t>tone
Ținta națională</t>
  </si>
  <si>
    <r>
      <rPr>
        <b/>
        <sz val="8"/>
        <color theme="1" tint="0.34998626667073579"/>
        <rFont val="Calibri"/>
        <family val="2"/>
        <scheme val="minor"/>
      </rPr>
      <t xml:space="preserve">Notă:  </t>
    </r>
    <r>
      <rPr>
        <i/>
        <sz val="8"/>
        <color theme="1" tint="0.34998626667073579"/>
        <rFont val="Calibri"/>
        <family val="2"/>
        <scheme val="minor"/>
      </rPr>
      <t xml:space="preserve"> maxim 35% din totalul deseurilor biodegradabile generate in anul 1995</t>
    </r>
  </si>
  <si>
    <t>2.3.</t>
  </si>
  <si>
    <t>2.4.</t>
  </si>
  <si>
    <t xml:space="preserve">MĂSURA 1: </t>
  </si>
  <si>
    <t xml:space="preserve">MĂSURA 2: </t>
  </si>
  <si>
    <t xml:space="preserve">MĂSURA 3: </t>
  </si>
  <si>
    <t>...........</t>
  </si>
  <si>
    <t>Deseuri menajere si similare necolectate</t>
  </si>
  <si>
    <t>Număr de UAT-uri care au încheiat contracte de salubrizare</t>
  </si>
  <si>
    <t xml:space="preserve">APL
ADI Eco Buzău 2009
</t>
  </si>
  <si>
    <t xml:space="preserve">Număr de UAT-uri care au inclus in contactele de salubrizare 
- indicatori de performanta, in conformitate cu prevederile legale in vigoare.
- tarife distincte (pentru deseuri reciclabile si celalte categorii de deseuri), in conformitate cu prevederile legale in vigoare.
</t>
  </si>
  <si>
    <t>Gradul de contractare și încasare a contravalorii prestării serviciului de salubrizare</t>
  </si>
  <si>
    <t>Obiectiv: Toată populația județului atât din mediul urban cât și din mediul rural, este conectată la serviciu de salubrizare</t>
  </si>
  <si>
    <t>Obiectiv: Creșterea etapizată a gradului de pregătire pentru reutilizare și reciclare prin aplicarea ierarhiei de gestionare a deșeurilor</t>
  </si>
  <si>
    <t>Număr de centre nou create pentru pregătirea pentru reutilizare a deșeurilor municipale</t>
  </si>
  <si>
    <t>Numărul de centre va fi raportat pe judeţ</t>
  </si>
  <si>
    <t>2.5</t>
  </si>
  <si>
    <t>2.6</t>
  </si>
  <si>
    <t>2.7</t>
  </si>
  <si>
    <t>2.8</t>
  </si>
  <si>
    <t>2.9</t>
  </si>
  <si>
    <t>2.10</t>
  </si>
  <si>
    <t xml:space="preserve">Rata de capturare a deșeuri reciclabile prin colectare separată  </t>
  </si>
  <si>
    <t xml:space="preserve">APL
ADI Eco Buzău 2009
APM
</t>
  </si>
  <si>
    <t>Rata de capturare se calculează la nivelul județului pentru fiecare tip de deșeu reciclabil (deșeuri de hârtie și carton, deșeuri de plastic, deșeuri sticlă, deșeuri de metal și deșeuri de lemn) prin raportarea cantității de deșeuri colectată separat la cantitatea totală generată a deșeului respective. Cantitatea totală generată a deșeului respective se estimează prin aplicarea compoziției măsurate la cantitatea de deşeuri colectată.</t>
  </si>
  <si>
    <t>începând cu 2021</t>
  </si>
  <si>
    <t>Număr UAT-uri care au implementată colectarea separată a deșeurilor reciclabile din poartă în poartă pentru cel puțin un tip de material</t>
  </si>
  <si>
    <t>Se consider că au implementată colectarea separată din poartă în poartă în cazul în care cel puţin toată populaţia din zonele de locuinţe individuale este deservită de acest sistem</t>
  </si>
  <si>
    <t xml:space="preserve">Rata de capturare a biodeșeurilor menajere și similare prin colectare separată  </t>
  </si>
  <si>
    <t>Decembrie 2023</t>
  </si>
  <si>
    <t>Rata de capturare se calculează la nivel de județ pentru biodeșeuri menajere și similare prin raportarea cantității de deșeuri colectate separat la cantitatea totală generată</t>
  </si>
  <si>
    <t>Rata de capturare a deşeurilor verzi din parcuri și grădini prin colectare separat în vederea reciclării</t>
  </si>
  <si>
    <t>Începând cu 2021, 100% in 2024</t>
  </si>
  <si>
    <t>Rata de capturare se calculează la nivel de județ/ pentru deșeurile verzi din parcuri și grădini prin raportarea cantității de deșeuri colectate separat la cantitatea totala generată</t>
  </si>
  <si>
    <t xml:space="preserve">Capacitate nouă de transfer a deșeurilor </t>
  </si>
  <si>
    <t>Capacitate nouă de transfer a deșeurilor (tone/an)</t>
  </si>
  <si>
    <t xml:space="preserve">Capacitate nouă de sortare a deșeurilor reciclabile colectate separat </t>
  </si>
  <si>
    <t>Capacitate nouă de sortare a deșeurilor colectate separat (tone/an)</t>
  </si>
  <si>
    <t>Capacitate nouă de compostare pentru deșeurile verzi din parcurile și grădinile publice</t>
  </si>
  <si>
    <t>Capacitate nouă de compostare deșeuri verzi (tone/an)</t>
  </si>
  <si>
    <t>Capacitate nouă de tratare prin compostare a biodeșeurilor colectate separat</t>
  </si>
  <si>
    <t>Capacitate nouă de tratare prin compostare a biodeșeurilor colectate separat (tone/an</t>
  </si>
  <si>
    <t>Capacitate nouă de tratare mecanobiologica a deseurilor colectate in amestec</t>
  </si>
  <si>
    <t>Capacitate nouă de tratare mecanobiologica a deseurilor colectate in amestec (tone/an</t>
  </si>
  <si>
    <t xml:space="preserve">APL
ADI Eco Buzău 2009
</t>
  </si>
  <si>
    <t>3</t>
  </si>
  <si>
    <t>APL</t>
  </si>
  <si>
    <t>ADI Eco Buzău 2009</t>
  </si>
  <si>
    <t>APM</t>
  </si>
  <si>
    <t>3.1</t>
  </si>
  <si>
    <t>4</t>
  </si>
  <si>
    <t>4.1</t>
  </si>
  <si>
    <t>5</t>
  </si>
  <si>
    <t>5.1</t>
  </si>
  <si>
    <t>5.2</t>
  </si>
  <si>
    <t>Capacitate nouă de tratare prin compostare a biodeșeurilor colectate separat (tone/an)</t>
  </si>
  <si>
    <t>Număr contracte cu operatorii economici care asigură gestionarea deșeurilor stradale modificate astfel încât deșeurile din coșurile de gunoi stradale să fie predate spre tratare la instalații autorizate (ex. stații de sortare)</t>
  </si>
  <si>
    <t>Capacitate nouă de tratare mecanobiologica a deseurilor colectate in amestec (tone/an)</t>
  </si>
  <si>
    <t>Număr de contracte modificate în acest sens</t>
  </si>
  <si>
    <t>5.3</t>
  </si>
  <si>
    <t>5.4</t>
  </si>
  <si>
    <t>6</t>
  </si>
  <si>
    <t>Ponderea cantității de RFD coincinerată, rezultat de la sortarea deșeurilor în amestec (până în anul 2024) și de la tratarea mecano-biologică cu biouscare, inclusiv reciclare</t>
  </si>
  <si>
    <t xml:space="preserve">Raportarea cantității totale de RFD rezultată coincinerată la cantitatea totală rezultată </t>
  </si>
  <si>
    <t>Cantitatea de deșeuri depozitată</t>
  </si>
  <si>
    <t>7.1</t>
  </si>
  <si>
    <t>Se calculează cantitatea totală de deșeuri depozitată și se verifică depozitele la care au fost transportate deșeurile (chestionare MUN)</t>
  </si>
  <si>
    <t>Număr celulele de depozitare închise pe măsura epuizării capacității</t>
  </si>
  <si>
    <t>7.2</t>
  </si>
  <si>
    <t>Se va calcula și ponderea numărului celulelor de depozitare închise raportat la numărul celulelor care au epuizat capacitatea</t>
  </si>
  <si>
    <t>Cantitate de deşeuri municipale depozitată raportată la cantitatea de deşeuri municipale colectată</t>
  </si>
  <si>
    <t>8.1</t>
  </si>
  <si>
    <t xml:space="preserve">Cantitatea de deşeuri municipale depozitată se calculează prin însumarea cantităţilor următoarelor categorii de deşeuri:
• deșeurile rezultate din operațiuni de tratare înainte de reciclare sau alte forme de valorificare a deșeurilor municipale, cum ar fi sortarea sau tratarea mecano-biologică, care sunt apoi eliminate în depozite de deșeuri;
• deșeurile municipale care fac obiectul operațiunilor de eliminare prin incinerare și deșeurile produse în cadrul operațiunilor de stabilizare a fracției biodegradabile a deșeurilor municipale pentru a fi ulterior eliminate în depozite de deșeuri.
Nu se iau în considerare la calculul cantității de deșeuri depozitate deșeurile produse în cadrul reciclării sau al altor operațiuni de valorificare a deșeurilor municipale care sunt ulterior eliminate prin depozitare.
</t>
  </si>
  <si>
    <t xml:space="preserve">Total deseuri municipale depozitate
10%
1 ianuarie 2035
</t>
  </si>
  <si>
    <t>Număr de contracte de delegare a activității de colectare și transport care cuprind obligații privind colectarea separată, stocarea temporară și asigurarea eliminării deșeurilor periculoase menajere</t>
  </si>
  <si>
    <t>Cantitatea de deșeuri periculoase menajere colectată separat și tratată</t>
  </si>
  <si>
    <t>Număr centre noi de colectare pentru fluxurile speciale de deșeuri (deșeuri periculoase menajere, deșeuri voluminoase, deșeuri din construcții și desființări de la populație, deșeuri verzi etc.), cel puțin câte unul în fiecare oraș</t>
  </si>
  <si>
    <t>9.1</t>
  </si>
  <si>
    <t>9.2</t>
  </si>
  <si>
    <t>9.3</t>
  </si>
  <si>
    <t>Se va calcula și ponderea numărului contractelor cu obligații privind colectarea separată, stocarea temporară și asigurarea eliminării deșeurilor periculoase menajere din numărul total de contracte de colectare și transport</t>
  </si>
  <si>
    <t>Se calculează la nivelul întregului judeţ, separat pentru mediul urban și mediul rural</t>
  </si>
  <si>
    <t>Număr de contracte de delegare a activității de colectare și transport a care cuprind obligații privind colectarea separată, stocarea temporară și asigurarea valorificării deșeurilor voluminoase</t>
  </si>
  <si>
    <t>10.1</t>
  </si>
  <si>
    <t>Începând cu anul 2021</t>
  </si>
  <si>
    <t>Se va calcula și ponderea numărului contractelor cu obligații privind colectarea separată, stocarea temporară și asigurarea valorificării deșeurilor voluminoase din numărul total de contracte de colectare si transport</t>
  </si>
  <si>
    <t>11</t>
  </si>
  <si>
    <t>Număr campanii de informare și conștientizare la nivelul județului prin difuzarea de mesaje de interes public privind încurajarea utilizării în agricultură a compostului și digestatului</t>
  </si>
  <si>
    <t>11.1</t>
  </si>
  <si>
    <t xml:space="preserve">APM
Direcția agricolă județeană
APL
ADI Eco Buzău 2009
APM
</t>
  </si>
  <si>
    <t>Începând cu 2021</t>
  </si>
  <si>
    <t>12</t>
  </si>
  <si>
    <t>Cantitatea de deșeuri textile de la populație colectată separat și reciclată</t>
  </si>
  <si>
    <t>Număr centre noi de colectare pentru fluxurile speciale de deșeuri (deșeuri textile, deșeuri periculoase menajere, deșeuri voluminoase, deșeuri din construcții și desființări de la populație, deșeuri verzi etc.), cel puțin câte unul în fiecare oraș</t>
  </si>
  <si>
    <t>Număr persoane care au beneficiat de campanii de conștientizare la nivelul județului privind colectarea separată a deșeurilor textile</t>
  </si>
  <si>
    <t>12.1</t>
  </si>
  <si>
    <t>12.2</t>
  </si>
  <si>
    <t>12.3</t>
  </si>
  <si>
    <t xml:space="preserve">APL
ADI Eco Buzău 2009
Operator salubrizare
</t>
  </si>
  <si>
    <t>Se va calcula și ponderea numărului persoanelor care au beneficiat de campanii de conștientizare raportat la populația întregului județ</t>
  </si>
  <si>
    <t>13</t>
  </si>
  <si>
    <t>Număr persoane (populație și personalul angajat al farmaciilor) care au beneficiat de campanii de conștientizare la nivelul județului privind colectarea separată a medicamentelor expirate provenite de la populație</t>
  </si>
  <si>
    <t>13.1</t>
  </si>
  <si>
    <t>Număr de cursuri/seminarii la care au participat angajaţii instituțiilor menţionate, numărul de cursanți și tematicile abordate</t>
  </si>
  <si>
    <t xml:space="preserve">APM
Comisariatul județean al GNM
UAT
ADI Eco Buzău 2009
CJ
</t>
  </si>
  <si>
    <t>Se va calcula și ponderea numărului angajaților care au participat la cursuri/seminarii din domeniul gestionării deşeurilor raportat la numărul angajaților cu responsabilități în acest domeniu, pentru fiecare instituție în parte</t>
  </si>
  <si>
    <t>14.1</t>
  </si>
  <si>
    <t>Comisariatul județean al GNM</t>
  </si>
  <si>
    <t>Se va prezenta o sinteză la nivel județean a aspectelor controlate, a concluziilor și a măsurilor dispuse</t>
  </si>
  <si>
    <t>15.1</t>
  </si>
  <si>
    <t>Permanent</t>
  </si>
  <si>
    <t xml:space="preserve">  Număr controale realizate, aspectele controlate</t>
  </si>
  <si>
    <t>Număr de postări pe paginile web ale APL de informări privind sistemul de gestionare a deşeurilor implementat în localitate</t>
  </si>
  <si>
    <t>16.1</t>
  </si>
  <si>
    <t xml:space="preserve">APL
CJ
</t>
  </si>
  <si>
    <t>17.1</t>
  </si>
  <si>
    <t>Număr de operatori de salubrizare care au derulat campanii de determinare și măsurare a indicilor de generare și a compoziției pentru fiecare tip de deșeuri municipale utilizând standardele în vigoare</t>
  </si>
  <si>
    <t>Se prezintă și modalitatea de derulare a campaniilor și rezultatele obținute</t>
  </si>
  <si>
    <t>Obiectiv: Colectarea separată a biodeșeurilor</t>
  </si>
  <si>
    <t>Obiectiv: Reducerea cantității depozitate de deșeuri biodegradabile municipale</t>
  </si>
  <si>
    <t>Obiectiv: Depozitarea numai a deșeurilor supuse în prealabil unor operații de tratare</t>
  </si>
  <si>
    <t>Obiectiv: Creșterea gradului de valorificare energetică a deșeurilor municipale</t>
  </si>
  <si>
    <t>Obiectiv: Depozitarea deșeurilor numai în depozite conforme</t>
  </si>
  <si>
    <t>Obiectiv: Reducerea cantității de deșeuri municipale depozitate</t>
  </si>
  <si>
    <t>Obiectiv: Colectarea separată și tratarea corespunzătoare a deșeurilor periculoase menajere</t>
  </si>
  <si>
    <t>Obiectiv: Colectarea separată și tratarea corespunzătoare a deșeurilor voluminoase</t>
  </si>
  <si>
    <t>Obiectiv: Încurajarea utilizării în agricultură a materialelor rezultate de la tratarea biodeșeurilor (compostare și digestie anaerobă)</t>
  </si>
  <si>
    <t>Obiectiv: Colectarea separată a deșeurilor textile de la populație</t>
  </si>
  <si>
    <t>Obiectiv: Colectarea separată a medicamentelor expirate provenite de la populație</t>
  </si>
  <si>
    <t>Obiectiv: Creșterea capacității instituționale atât a autorităților de mediu, cât și a autorităților locale și ADI din domeniul deșeurilor</t>
  </si>
  <si>
    <t>Obiectiv: Intensificarea controlului privind modul de desfășurare a activităților de gestionare a deșeurilor municipale atât din punct de vedere al respectării prevederilor legale, cât și din punct de vedere al respectării prevederilor din autorizația de mediu</t>
  </si>
  <si>
    <t>Obiectiv: Informarea și conștientizarea populației în legătură cu gestionarea deșeurilor</t>
  </si>
  <si>
    <t>Obiectiv: Determinarea prin analize a principalilor indicatori privind deșeurile municipale (indici de generare și compoziție pentru fiecare tip de deșeuri municipale)</t>
  </si>
  <si>
    <r>
      <rPr>
        <i/>
        <sz val="9"/>
        <color rgb="FF23888C"/>
        <rFont val="Calibri"/>
        <family val="2"/>
        <scheme val="minor"/>
      </rPr>
      <t>Obiectiv:</t>
    </r>
    <r>
      <rPr>
        <b/>
        <i/>
        <sz val="9"/>
        <color rgb="FF23888C"/>
        <rFont val="Calibri"/>
        <family val="2"/>
        <scheme val="minor"/>
      </rPr>
      <t xml:space="preserve"> Creșterea gradului de valorificare/reciclare a deșeurilor de ambalaje</t>
    </r>
  </si>
  <si>
    <t>Capacități de reciclare noi pentru ambalajele de lemn, sticla și plastic astfel încât să se asigure atingerea țintelor de reciclare pentru anul 2025</t>
  </si>
  <si>
    <t>Număr de instalații, capacitatea fiecărei instalații și capacitate totală în tone/an pentru fiecare tip de material</t>
  </si>
  <si>
    <r>
      <rPr>
        <i/>
        <sz val="9"/>
        <color rgb="FF23888C"/>
        <rFont val="Calibri"/>
        <family val="2"/>
        <scheme val="minor"/>
      </rPr>
      <t>Obiectiv:</t>
    </r>
    <r>
      <rPr>
        <b/>
        <i/>
        <sz val="9"/>
        <color rgb="FF23888C"/>
        <rFont val="Calibri"/>
        <family val="2"/>
        <scheme val="minor"/>
      </rPr>
      <t xml:space="preserve"> Funcționarea eficientă a schemei de responsabilitate extinsă a producătorului</t>
    </r>
  </si>
  <si>
    <t>Număr campanii de informare și conștientizare care au fost finanțate și de către organizațiile responsabile</t>
  </si>
  <si>
    <t>2.1</t>
  </si>
  <si>
    <t>2.2</t>
  </si>
  <si>
    <t>Număr de contracte, parteneriate sau alte forme de colaborare între organizațiile responsabile  și UAT/ADI în conformitate cu prevederile legislației în vigoare</t>
  </si>
  <si>
    <t xml:space="preserve">UAT
organizații responsabile ambalaje
</t>
  </si>
  <si>
    <t>Se calculează și ponderea numărului UAT care beneficiază de contracte, parteneriate sau alte forme de colaborare</t>
  </si>
  <si>
    <t>Se prezintă și numărul de locuitori beneficiari ai campaniilor și perioadele de derulare</t>
  </si>
  <si>
    <t>1.2</t>
  </si>
  <si>
    <r>
      <rPr>
        <i/>
        <sz val="9"/>
        <color rgb="FF23888C"/>
        <rFont val="Calibri"/>
        <family val="2"/>
        <scheme val="minor"/>
      </rPr>
      <t>Obiectiv:</t>
    </r>
    <r>
      <rPr>
        <b/>
        <i/>
        <sz val="9"/>
        <color rgb="FF23888C"/>
        <rFont val="Calibri"/>
        <family val="2"/>
        <scheme val="minor"/>
      </rPr>
      <t xml:space="preserve"> Creșterea ratei de colectare separată a DEEE</t>
    </r>
  </si>
  <si>
    <t>Număr puncte noi pentru colectarea DEEE (și a altor fluxuri de deșeuri)</t>
  </si>
  <si>
    <t xml:space="preserve">APL
organizații responsabile DEEE
</t>
  </si>
  <si>
    <t>Număr puncte noi pentru colectarea DEEE (și pentru alte fluxuri de deșeuri) la nivel județean</t>
  </si>
  <si>
    <t>Număr campanii de conștientizare a populaţiei privind importanța colectării separate a DEEE</t>
  </si>
  <si>
    <t>OIREP</t>
  </si>
  <si>
    <r>
      <rPr>
        <i/>
        <sz val="9"/>
        <color rgb="FF23888C"/>
        <rFont val="Calibri"/>
        <family val="2"/>
        <scheme val="minor"/>
      </rPr>
      <t>Obiectiv:</t>
    </r>
    <r>
      <rPr>
        <b/>
        <i/>
        <sz val="9"/>
        <color rgb="FF23888C"/>
        <rFont val="Calibri"/>
        <family val="2"/>
        <scheme val="minor"/>
      </rPr>
      <t xml:space="preserve"> Creșterea gradului de reutilizare și reciclare a deșeurilor din construcții și desființări</t>
    </r>
  </si>
  <si>
    <t>Număr controale privind interzicerea la depozitele de deșeuri municipale a DCD valorificabile</t>
  </si>
  <si>
    <t>Se prezintă și un rezumat al măsurile impuse în urma controlului</t>
  </si>
  <si>
    <t>Număr controale din partea autorităților privind abandonarea DCD</t>
  </si>
  <si>
    <r>
      <rPr>
        <i/>
        <sz val="9"/>
        <color rgb="FF23888C"/>
        <rFont val="Calibri"/>
        <family val="2"/>
        <scheme val="minor"/>
      </rPr>
      <t>Obiectiv:</t>
    </r>
    <r>
      <rPr>
        <b/>
        <i/>
        <sz val="9"/>
        <color rgb="FF23888C"/>
        <rFont val="Calibri"/>
        <family val="2"/>
        <scheme val="minor"/>
      </rPr>
      <t xml:space="preserve"> Asigurarea capacităților de eliminare pentru DCD care nu pot fi valorificate</t>
    </r>
  </si>
  <si>
    <t>Număr de depozite noi pentru deșeuri inerte</t>
  </si>
  <si>
    <t xml:space="preserve">Număr de depozite pentru deșeuri inerte, capacitatea fiecărui depozit și capacitate totală </t>
  </si>
  <si>
    <t>Obiectiv: Îmbunătățirea sistemului de raportare a datelor privind DCD</t>
  </si>
  <si>
    <t>Procedură de raportare, verificare și validare a datelor privind DCD corelat cu responsabilitățile stabilite prin legislația specifică elaborate și aprobate</t>
  </si>
  <si>
    <t>Consiliul Judetean</t>
  </si>
  <si>
    <t>V.</t>
  </si>
  <si>
    <t>Obiectiv: Implementarea eficace a instrumentului „plătește pentru cât arunci”</t>
  </si>
  <si>
    <t>1.1</t>
  </si>
  <si>
    <t>1.3</t>
  </si>
  <si>
    <t>Număr contracte de salubrizare existente  modificate în sensul introducerii prevederilor legate de implementarea instrumentului „plătește pentru cât arunci”, în conformitate cu prevederile legale în vigoare</t>
  </si>
  <si>
    <t xml:space="preserve">APL
ADI
</t>
  </si>
  <si>
    <t>Se calculează și ponderea raportat la numărul total de contracte existente</t>
  </si>
  <si>
    <t>Număr de campanii de informare și conștientizare a generatorilor privind implementarea instrumentului „plătește pentru cât arunci”</t>
  </si>
  <si>
    <t>Numărul anual de controale privind verificarea implementării de către UAT și operatori de salubrizare a instrumentului „plătește pentru cât arunci”</t>
  </si>
  <si>
    <t>Se prezintă și numărul de beneficiari ai serviciului care au utilizează acest instrument</t>
  </si>
  <si>
    <t>Obiectiv: Implementarea contribuției pentru economia circulară</t>
  </si>
  <si>
    <t>2.3</t>
  </si>
  <si>
    <t xml:space="preserve">UAT
ADI
</t>
  </si>
  <si>
    <t>Numărul de UAT-uri care au modificat tarifele activităților de tratate a deșeurilor la nivel județean. Se calculează și ponderea numărului acestor UAT din total număr UAT</t>
  </si>
  <si>
    <t>Număr de UAT care au modificat tariful plătit de către utilizatorii serviciului de salubrizare, pe baza tarifelor activităților serviciului, care includ contravaloarea taxei de depozitare, calculată pe baza indicatorilor de performanță minimi</t>
  </si>
  <si>
    <t>Numărul de UAT-uri are au modificat tariful utilizatorilor la nivel județean și la nivel național. Se calculează și ponderea numărului acestor UAT-uri din total număr UAT-uri</t>
  </si>
  <si>
    <t>Numărul anual de controale privind verificarea implementării de către UAT a contribuției pentru economia circulară</t>
  </si>
  <si>
    <t>Se prezintă și un rezumat al modului de implementare</t>
  </si>
  <si>
    <t>Obiectiv: Implementarea contribuției plătită de organizațiile care implementează obligațiile privind răspunderea extinsă a producătorului în vederea îndeplinirii obiectivelor privind gestionarea deşeurilor ambalaje</t>
  </si>
  <si>
    <t>3.2</t>
  </si>
  <si>
    <t>3.3</t>
  </si>
  <si>
    <t xml:space="preserve">Număr de UAT care au încheiat contracte/parteneriate sau altă formă de colaborare cu organizația care implementează obligațiile privind răspunderea extinsă a producătorului </t>
  </si>
  <si>
    <t xml:space="preserve">Se prezintă și un rezumat al formelor de colaborare încheiate (inclusiv principalele prevederi) </t>
  </si>
  <si>
    <t xml:space="preserve">Se prezintă și un rezumat al modalităților de modificare </t>
  </si>
  <si>
    <t>Numărul anual de controale privind verificarea implementării de către UAT acestui instrument</t>
  </si>
  <si>
    <t>Obiectiv: Reducerea cu 10% a deşeurilor menajere şi similare generate pe locuitor până în 2025, raportat la anul 2017</t>
  </si>
  <si>
    <t>Rata de reducere a deşeurilor menajere si similare raportat la anul 2017</t>
  </si>
  <si>
    <t>Se raportează indicatorul de generare a deşeurilor menajere Și similare pentru anul aferent monitorizării la indicatorul de generare a deşeurilor menajere și similare aferent anului 2017</t>
  </si>
  <si>
    <t>Număr de personal instruit din cadrul APL-urilor/ADI privind compostarea individuală</t>
  </si>
  <si>
    <t>Număr de campanii de informare și conștientizare privind compostarea individuală</t>
  </si>
  <si>
    <t>Număr de controale privind risipa de alimente în sectorul serviciilor de catering pe care le administrează şi aplicarea principiului „prevenire deşeurilor alimentare” în achizițiile publice</t>
  </si>
  <si>
    <t>Politică promovată privind consumul eco-responsabil a hârtiei de birou în cadrul administrației publice (procedură elaborată)</t>
  </si>
  <si>
    <t>Număr de campanii de sensibilizare în ceea ce priveşte consumul eco-responsabil al hârtiei de birou în cadrul administrației publice</t>
  </si>
  <si>
    <t xml:space="preserve">Politică promovată privind dezvoltarea unui sistem de refuz a pliantelor publicitare printate (STOP PUBLICITATE)  </t>
  </si>
  <si>
    <t>APL
ADI Eco Buzău 2009
APL</t>
  </si>
  <si>
    <t xml:space="preserve">CJ
APL
</t>
  </si>
  <si>
    <t>APL-uri</t>
  </si>
  <si>
    <t xml:space="preserve">CJ
</t>
  </si>
  <si>
    <t>Se calculează și ponderea numărului de personal instruit din numărul total de personal</t>
  </si>
  <si>
    <t>Se prezintă și număr de UAT în care această procedură a fost implementată</t>
  </si>
  <si>
    <t>Se prezintă și un rezumat al aspectelor controlate și a măsurilor dispuse.</t>
  </si>
  <si>
    <t xml:space="preserve">Se prezintă și număr de UAT care au implementat această procedură </t>
  </si>
  <si>
    <t>Se prezintă și numărul de personal beneficiar a campaniilor și perioadele de derulare</t>
  </si>
  <si>
    <t>Se prezintă numărul de UAT în care această politică a fost implementată și instrumentul este utilizat</t>
  </si>
  <si>
    <t xml:space="preserve">INDICATORI DE MONITORIZARE PENTRU IMPLEMENTAREA PJGD BUZĂU – MĂSURI AFERENTE INSTRUMENTELOR ECONOMICE </t>
  </si>
  <si>
    <t xml:space="preserve">MĂSURA 4: </t>
  </si>
  <si>
    <t>A.4.1</t>
  </si>
  <si>
    <t xml:space="preserve">MĂSURA 5: </t>
  </si>
  <si>
    <t xml:space="preserve">MĂSURA 6: </t>
  </si>
  <si>
    <t xml:space="preserve">MĂSURA 7: </t>
  </si>
  <si>
    <t>A.5.1</t>
  </si>
  <si>
    <t>A.6.1</t>
  </si>
  <si>
    <t>A.7.1</t>
  </si>
  <si>
    <t xml:space="preserve">MĂSURA 8: </t>
  </si>
  <si>
    <t>A.8.1</t>
  </si>
  <si>
    <t>Pentru fiecare UAT în parte se colectează date privind  % populației care a încheiat contracte (în cazul tarifului) și % de încasare a tarifelor/taxelor implementate. Se estimează un grad de contractare și un grad de încasare mediu la nivelul județului, separat pentru mediul urban și mediul rural.</t>
  </si>
  <si>
    <t>Variația populație rezidente din județul Buzău față de estimarea din PJGD</t>
  </si>
  <si>
    <t>Indice de generare deșeuri menajere și similare</t>
  </si>
  <si>
    <t>ȚINTĂ</t>
  </si>
  <si>
    <t>Deșeuri reciclabile colectate separat INPUT la STAȚIA DE SORTARE</t>
  </si>
  <si>
    <t>lipsă date</t>
  </si>
  <si>
    <t>nu</t>
  </si>
  <si>
    <t>64 - da                        15 - nu                      2 - neclar                  6 - nu au raspuns</t>
  </si>
  <si>
    <t>55 - da;                     6 - nu ;                      17 - neclar;                3 - partial;                6 - nu au raspuns</t>
  </si>
  <si>
    <t>2024</t>
  </si>
  <si>
    <t>Reducerea cantității de deșeuri biodegradabile municipale depozitate raportat la cantitatea de deșeuri biodegradabile municipale depozitate în anul 1995</t>
  </si>
  <si>
    <t>35</t>
  </si>
  <si>
    <t>28</t>
  </si>
  <si>
    <t>60</t>
  </si>
  <si>
    <t xml:space="preserve">Se calculează procentual la nivel de județ
cantitatea depozitată trebuie să fie max. 35% din cantitatea de deșeuri biodegradabile municipale depozitate în anul 1995
</t>
  </si>
  <si>
    <t>1% (grad de val energetica)</t>
  </si>
  <si>
    <t>deșeurile au fost depozitate în depozitul conform de deșeuri nepericuloase din Gălbinași</t>
  </si>
  <si>
    <t>Procentul de 10% deșeuri depozitate se referă la anul 2035</t>
  </si>
  <si>
    <t>În Pogoanele</t>
  </si>
  <si>
    <t>campanii organizate de 19 UAT-uri</t>
  </si>
  <si>
    <t>campanii organizate de 16 UAT-uri</t>
  </si>
  <si>
    <t>au participat la cursuri persoane din 8 UAT-uri</t>
  </si>
  <si>
    <t>lipsa date</t>
  </si>
  <si>
    <t>campanii organizate de 43 UAT-uri</t>
  </si>
  <si>
    <t>Alte categorii de deșeuri acceptate la depozitare</t>
  </si>
  <si>
    <t>Alte deșeuri municipale direct la depozitare (20 02 01 )</t>
  </si>
  <si>
    <t>realizat parțial</t>
  </si>
  <si>
    <t>realizat   parțial</t>
  </si>
  <si>
    <t>în curs de implementare</t>
  </si>
  <si>
    <t>nerealizat</t>
  </si>
  <si>
    <t>termenul este 2023</t>
  </si>
  <si>
    <t>termenul este 2024</t>
  </si>
  <si>
    <t>indicator îndeplinit</t>
  </si>
  <si>
    <t>indicator nerealizat</t>
  </si>
  <si>
    <t>Începând cu 2024</t>
  </si>
  <si>
    <t>indicator nerelevant</t>
  </si>
  <si>
    <t>Deșeuri municipale generate și necolectate</t>
  </si>
  <si>
    <t>Nerealizat</t>
  </si>
  <si>
    <t>Realizat parțial</t>
  </si>
  <si>
    <t xml:space="preserve">2017 - 0,48 kg/loc/an </t>
  </si>
  <si>
    <t>2022 - 0,57 kg/loc /an</t>
  </si>
  <si>
    <t>în curs de realizare</t>
  </si>
  <si>
    <t>În 29 de UAT-uri din 87 s-au derulat campanii de informare și conștientizare privind compostarea individuală</t>
  </si>
  <si>
    <t>Procedură de control împotriva risipei de alimente în sectorul serviciilor de catering administrate de autoritățile publice</t>
  </si>
  <si>
    <t>Doar 5 UAT-uri au declarat că au o astfel de procedură</t>
  </si>
  <si>
    <t xml:space="preserve"> 25 de UAT-uri au declarat că au o astfel de procedură</t>
  </si>
  <si>
    <t>S-au derulat campanii în 21 de UAT-uri</t>
  </si>
  <si>
    <t>S-a implementat în 21 de UAT-uri</t>
  </si>
  <si>
    <t xml:space="preserve">Indicele de generare a crescut în anul 2022 cu 18,75% față de anul 2017.  </t>
  </si>
  <si>
    <t xml:space="preserve">Deșeurile periculoase s-au colectat separat doar în municipiul Rm. Sărat </t>
  </si>
  <si>
    <t>plastic - 10201 t/an; lemn - aprox. 264 t/an</t>
  </si>
  <si>
    <t>au fost trecute instalațiile autorizate în anii 2021-2022</t>
  </si>
  <si>
    <t>Număr de UAT care au modificat tarifele activităților de tratare a deșeurilor prin includerea contravalorii taxei de depozitare, calculată pe baza indicatorilor de performanță minimi</t>
  </si>
  <si>
    <t>Număr UAT care au modificat contractele de delegare/contractele existente în vederea reducerii tarifelor/taxelor la beneficiarii serviciului în urma încasării costurilor nete pentru gestionarea deşeurilor de ambalaje de la organizațiile care implementează obligațiile privind răspunderea extinsă a producătorului</t>
  </si>
  <si>
    <t>nu s-a putut monitoriza</t>
  </si>
  <si>
    <t>JUDEȚ: BUZAU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</si>
</sst>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1"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u/>
      <sz val="26"/>
      <color theme="1"/>
      <name val="Calibri"/>
      <family val="2"/>
      <scheme val="minor"/>
    </font>
    <font>
      <i/>
      <sz val="11"/>
      <color rgb="FFFF0000"/>
      <name val="Calibri"/>
      <family val="2"/>
      <scheme val="minor"/>
    </font>
    <font>
      <b/>
      <sz val="24"/>
      <color theme="1" tint="0.499984740745262"/>
      <name val="Calibri"/>
      <family val="2"/>
      <scheme val="minor"/>
    </font>
    <font>
      <i/>
      <sz val="9"/>
      <color theme="1"/>
      <name val="Arial"/>
      <family val="2"/>
    </font>
    <font>
      <sz val="9"/>
      <color theme="1"/>
      <name val="Arial"/>
      <family val="2"/>
    </font>
    <font>
      <sz val="8"/>
      <name val="Calibri"/>
      <family val="2"/>
      <scheme val="minor"/>
    </font>
    <font>
      <b/>
      <i/>
      <sz val="10"/>
      <color theme="1"/>
      <name val="Tw Cen MT"/>
      <family val="2"/>
      <charset val="238"/>
    </font>
    <font>
      <b/>
      <i/>
      <sz val="10"/>
      <color theme="1"/>
      <name val="Tw Cen MT"/>
      <family val="2"/>
    </font>
    <font>
      <sz val="9"/>
      <color rgb="FFFF0000"/>
      <name val="Arial"/>
      <family val="2"/>
    </font>
    <font>
      <i/>
      <sz val="7"/>
      <color rgb="FFC00000"/>
      <name val="Arial"/>
      <family val="2"/>
    </font>
    <font>
      <sz val="9"/>
      <color theme="1"/>
      <name val="Calibri"/>
      <family val="2"/>
      <scheme val="minor"/>
    </font>
    <font>
      <b/>
      <sz val="9"/>
      <name val="Calibri"/>
      <family val="2"/>
      <scheme val="minor"/>
    </font>
    <font>
      <b/>
      <sz val="9"/>
      <color theme="1"/>
      <name val="Calibri"/>
      <family val="2"/>
      <scheme val="minor"/>
    </font>
    <font>
      <b/>
      <sz val="9"/>
      <color rgb="FFFFFFFF"/>
      <name val="Calibri"/>
      <family val="2"/>
      <scheme val="minor"/>
    </font>
    <font>
      <i/>
      <sz val="8"/>
      <color theme="1" tint="0.34998626667073579"/>
      <name val="Calibri"/>
      <family val="2"/>
      <scheme val="minor"/>
    </font>
    <font>
      <sz val="8"/>
      <color theme="1" tint="0.34998626667073579"/>
      <name val="Calibri"/>
      <family val="2"/>
      <scheme val="minor"/>
    </font>
    <font>
      <i/>
      <sz val="7"/>
      <color rgb="FFC00000"/>
      <name val="Calibri"/>
      <family val="2"/>
      <scheme val="minor"/>
    </font>
    <font>
      <b/>
      <i/>
      <sz val="9"/>
      <name val="Calibri"/>
      <family val="2"/>
      <scheme val="minor"/>
    </font>
    <font>
      <sz val="9"/>
      <name val="Calibri"/>
      <family val="2"/>
      <scheme val="minor"/>
    </font>
    <font>
      <sz val="9"/>
      <color rgb="FFFFFFFF"/>
      <name val="Calibri"/>
      <family val="2"/>
      <scheme val="minor"/>
    </font>
    <font>
      <sz val="9"/>
      <color rgb="FF23888C"/>
      <name val="Calibri"/>
      <family val="2"/>
      <scheme val="minor"/>
    </font>
    <font>
      <b/>
      <i/>
      <sz val="9"/>
      <color rgb="FF23888C"/>
      <name val="Calibri"/>
      <family val="2"/>
      <scheme val="minor"/>
    </font>
    <font>
      <b/>
      <sz val="9"/>
      <color rgb="FF23888C"/>
      <name val="Calibri"/>
      <family val="2"/>
      <scheme val="minor"/>
    </font>
    <font>
      <i/>
      <sz val="9"/>
      <color rgb="FF23888C"/>
      <name val="Calibri"/>
      <family val="2"/>
      <scheme val="minor"/>
    </font>
    <font>
      <b/>
      <sz val="8"/>
      <color theme="1" tint="0.34998626667073579"/>
      <name val="Calibri"/>
      <family val="2"/>
      <scheme val="minor"/>
    </font>
    <font>
      <b/>
      <i/>
      <sz val="9"/>
      <color theme="5" tint="-0.499984740745262"/>
      <name val="Calibri"/>
      <family val="2"/>
      <scheme val="minor"/>
    </font>
    <font>
      <sz val="9"/>
      <color rgb="FF24878C"/>
      <name val="Calibri"/>
      <family val="2"/>
      <scheme val="minor"/>
    </font>
    <font>
      <b/>
      <sz val="9"/>
      <color rgb="FF24878C"/>
      <name val="Calibri"/>
      <family val="2"/>
      <scheme val="minor"/>
    </font>
    <font>
      <sz val="9"/>
      <color theme="0" tint="-0.499984740745262"/>
      <name val="Calibri"/>
      <family val="2"/>
      <scheme val="minor"/>
    </font>
    <font>
      <b/>
      <u/>
      <sz val="9"/>
      <color theme="1"/>
      <name val="Calibri"/>
      <family val="2"/>
      <scheme val="minor"/>
    </font>
    <font>
      <sz val="9"/>
      <color rgb="FF0070C0"/>
      <name val="Calibri"/>
      <family val="2"/>
      <scheme val="minor"/>
    </font>
    <font>
      <sz val="9"/>
      <color rgb="FF00B050"/>
      <name val="Calibri"/>
      <family val="2"/>
      <scheme val="minor"/>
    </font>
    <font>
      <sz val="9"/>
      <color theme="7" tint="-0.249977111117893"/>
      <name val="Calibri"/>
      <family val="2"/>
      <scheme val="minor"/>
    </font>
    <font>
      <sz val="9"/>
      <color rgb="FFC00000"/>
      <name val="Calibri"/>
      <family val="2"/>
      <scheme val="minor"/>
    </font>
    <font>
      <i/>
      <u/>
      <sz val="9"/>
      <color rgb="FF0070C0"/>
      <name val="Calibri"/>
      <family val="2"/>
      <scheme val="minor"/>
    </font>
    <font>
      <i/>
      <u/>
      <sz val="9"/>
      <color rgb="FF24878C"/>
      <name val="Calibri"/>
      <family val="2"/>
      <scheme val="minor"/>
    </font>
    <font>
      <b/>
      <sz val="9"/>
      <color rgb="FFC00000"/>
      <name val="Calibri"/>
      <family val="2"/>
      <scheme val="minor"/>
    </font>
    <font>
      <u/>
      <sz val="9"/>
      <color theme="7" tint="-0.249977111117893"/>
      <name val="Calibri"/>
      <family val="2"/>
      <scheme val="minor"/>
    </font>
    <font>
      <u/>
      <sz val="9"/>
      <color rgb="FFC00000"/>
      <name val="Calibri"/>
      <family val="2"/>
      <scheme val="minor"/>
    </font>
    <font>
      <i/>
      <sz val="9"/>
      <name val="Calibri"/>
      <family val="2"/>
      <scheme val="minor"/>
    </font>
    <font>
      <sz val="9"/>
      <color rgb="FFBF8F00"/>
      <name val="Calibri"/>
      <family val="2"/>
      <scheme val="minor"/>
    </font>
    <font>
      <sz val="9"/>
      <color rgb="FFC65911"/>
      <name val="Calibri"/>
      <family val="2"/>
      <scheme val="minor"/>
    </font>
    <font>
      <i/>
      <sz val="9"/>
      <color theme="1"/>
      <name val="Calibri"/>
      <family val="2"/>
      <scheme val="minor"/>
    </font>
    <font>
      <b/>
      <i/>
      <sz val="9"/>
      <color rgb="FFC00000"/>
      <name val="Calibri"/>
      <family val="2"/>
      <scheme val="minor"/>
    </font>
    <font>
      <sz val="7"/>
      <color rgb="FF24878C"/>
      <name val="Calibri"/>
      <family val="2"/>
      <scheme val="minor"/>
    </font>
    <font>
      <sz val="8"/>
      <color rgb="FF24878C"/>
      <name val="Calibri"/>
      <family val="2"/>
      <scheme val="minor"/>
    </font>
    <font>
      <b/>
      <i/>
      <sz val="9"/>
      <color theme="1"/>
      <name val="Calibri"/>
      <family val="2"/>
      <scheme val="minor"/>
    </font>
    <font>
      <b/>
      <i/>
      <sz val="8"/>
      <color rgb="FF24878C"/>
      <name val="Calibri"/>
      <family val="2"/>
      <scheme val="minor"/>
    </font>
    <font>
      <b/>
      <i/>
      <sz val="9"/>
      <color theme="8" tint="-0.249977111117893"/>
      <name val="Calibri"/>
      <family val="2"/>
      <scheme val="minor"/>
    </font>
    <font>
      <b/>
      <sz val="9"/>
      <color theme="8" tint="-0.249977111117893"/>
      <name val="Calibri"/>
      <family val="2"/>
      <scheme val="minor"/>
    </font>
    <font>
      <sz val="9"/>
      <color theme="8" tint="-0.249977111117893"/>
      <name val="Calibri"/>
      <family val="2"/>
      <scheme val="minor"/>
    </font>
    <font>
      <sz val="7"/>
      <color rgb="FFFFFFFF"/>
      <name val="Calibri"/>
      <family val="2"/>
      <scheme val="minor"/>
    </font>
    <font>
      <b/>
      <i/>
      <sz val="9"/>
      <color rgb="FF24878C"/>
      <name val="Calibri"/>
      <family val="2"/>
      <scheme val="minor"/>
    </font>
    <font>
      <i/>
      <sz val="9"/>
      <color rgb="FF24878C"/>
      <name val="Calibri"/>
      <family val="2"/>
      <scheme val="minor"/>
    </font>
    <font>
      <b/>
      <i/>
      <sz val="9"/>
      <color rgb="FFFFFFFF"/>
      <name val="Calibri"/>
      <family val="2"/>
      <scheme val="minor"/>
    </font>
    <font>
      <i/>
      <sz val="12"/>
      <color theme="1"/>
      <name val="Calibri"/>
      <family val="2"/>
      <scheme val="minor"/>
    </font>
    <font>
      <sz val="9"/>
      <color rgb="FF000000"/>
      <name val="Calibri"/>
      <family val="2"/>
      <scheme val="minor"/>
    </font>
    <font>
      <sz val="9"/>
      <color rgb="FFFF0000"/>
      <name val="Calibri"/>
      <family val="2"/>
      <scheme val="minor"/>
    </font>
    <font>
      <sz val="9"/>
      <color theme="2" tint="-9.9978637043366805E-2"/>
      <name val="Arial"/>
      <family val="2"/>
    </font>
    <font>
      <sz val="9"/>
      <name val="Arial"/>
      <family val="2"/>
    </font>
    <font>
      <b/>
      <sz val="9"/>
      <color rgb="FFFF0000"/>
      <name val="Calibri"/>
      <family val="2"/>
      <scheme val="minor"/>
    </font>
    <font>
      <b/>
      <u/>
      <sz val="9"/>
      <color rgb="FFFF0000"/>
      <name val="Calibri"/>
      <family val="2"/>
      <scheme val="minor"/>
    </font>
    <font>
      <sz val="9"/>
      <color theme="1"/>
      <name val="Calibri"/>
      <family val="2"/>
      <charset val="238"/>
      <scheme val="minor"/>
    </font>
    <font>
      <b/>
      <sz val="9"/>
      <color rgb="FF23888C"/>
      <name val="Calibri"/>
      <family val="2"/>
      <charset val="238"/>
      <scheme val="minor"/>
    </font>
    <font>
      <sz val="9"/>
      <name val="Calibri"/>
      <family val="2"/>
      <charset val="238"/>
      <scheme val="minor"/>
    </font>
    <font>
      <b/>
      <sz val="9"/>
      <name val="Calibri"/>
      <family val="2"/>
      <charset val="238"/>
      <scheme val="minor"/>
    </font>
    <font>
      <b/>
      <i/>
      <sz val="9"/>
      <name val="Calibri"/>
      <family val="2"/>
      <charset val="238"/>
      <scheme val="minor"/>
    </font>
  </fonts>
  <fills count="3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23888C"/>
        <bgColor indexed="64"/>
      </patternFill>
    </fill>
    <fill>
      <patternFill patternType="solid">
        <fgColor rgb="FF2EB1B8"/>
        <bgColor indexed="64"/>
      </patternFill>
    </fill>
    <fill>
      <patternFill patternType="solid">
        <fgColor theme="5"/>
        <bgColor indexed="64"/>
      </patternFill>
    </fill>
    <fill>
      <patternFill patternType="solid">
        <fgColor rgb="FFFFFF00"/>
        <bgColor indexed="64"/>
      </patternFill>
    </fill>
    <fill>
      <patternFill patternType="solid">
        <fgColor rgb="FF30B7BE"/>
        <bgColor indexed="64"/>
      </patternFill>
    </fill>
    <fill>
      <patternFill patternType="solid">
        <fgColor rgb="FFCCFFFF"/>
        <bgColor indexed="64"/>
      </patternFill>
    </fill>
    <fill>
      <patternFill patternType="solid">
        <fgColor rgb="FFDEEAF6"/>
        <bgColor indexed="64"/>
      </patternFill>
    </fill>
    <fill>
      <patternFill patternType="solid">
        <fgColor rgb="FFB4C6E7"/>
        <bgColor indexed="64"/>
      </patternFill>
    </fill>
    <fill>
      <patternFill patternType="solid">
        <fgColor theme="5" tint="0.79998168889431442"/>
        <bgColor indexed="64"/>
      </patternFill>
    </fill>
    <fill>
      <patternFill patternType="solid">
        <fgColor rgb="FF80DE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0"/>
        <bgColor indexed="64"/>
      </patternFill>
    </fill>
    <fill>
      <patternFill patternType="solid">
        <fgColor rgb="FF33CCCC"/>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249977111117893"/>
        <bgColor indexed="64"/>
      </patternFill>
    </fill>
    <fill>
      <patternFill patternType="solid">
        <fgColor theme="2"/>
        <bgColor indexed="64"/>
      </patternFill>
    </fill>
    <fill>
      <patternFill patternType="solid">
        <fgColor theme="0" tint="-0.249977111117893"/>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rgb="FF000000"/>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764">
    <xf numFmtId="0" fontId="0" fillId="0" borderId="0" xfId="0"/>
    <xf numFmtId="0" fontId="8" fillId="0" borderId="0" xfId="0" applyFont="1"/>
    <xf numFmtId="0" fontId="7" fillId="0" borderId="0" xfId="0" applyFont="1"/>
    <xf numFmtId="0" fontId="8" fillId="0" borderId="0" xfId="0" applyFont="1" applyAlignment="1">
      <alignment vertical="center"/>
    </xf>
    <xf numFmtId="0" fontId="5" fillId="14" borderId="2" xfId="0" applyFont="1" applyFill="1" applyBorder="1"/>
    <xf numFmtId="0" fontId="0" fillId="14" borderId="3" xfId="0" applyFill="1" applyBorder="1"/>
    <xf numFmtId="0" fontId="0" fillId="14" borderId="4" xfId="0" applyFill="1" applyBorder="1"/>
    <xf numFmtId="0" fontId="0" fillId="14" borderId="5" xfId="0" applyFill="1" applyBorder="1"/>
    <xf numFmtId="0" fontId="0" fillId="14" borderId="0" xfId="0" applyFill="1"/>
    <xf numFmtId="0" fontId="0" fillId="14" borderId="6" xfId="0" applyFill="1" applyBorder="1"/>
    <xf numFmtId="0" fontId="0" fillId="14" borderId="8" xfId="0" applyFill="1" applyBorder="1"/>
    <xf numFmtId="0" fontId="5" fillId="14" borderId="0" xfId="0" applyFont="1" applyFill="1"/>
    <xf numFmtId="0" fontId="0" fillId="14" borderId="7" xfId="0" applyFill="1" applyBorder="1"/>
    <xf numFmtId="0" fontId="0" fillId="14" borderId="9" xfId="0" applyFill="1" applyBorder="1"/>
    <xf numFmtId="0" fontId="8" fillId="9" borderId="0" xfId="0" applyFont="1" applyFill="1" applyAlignment="1">
      <alignment vertical="center"/>
    </xf>
    <xf numFmtId="0" fontId="7" fillId="9" borderId="0" xfId="0" applyFont="1" applyFill="1" applyAlignment="1">
      <alignment vertical="center"/>
    </xf>
    <xf numFmtId="0" fontId="8" fillId="15" borderId="0" xfId="0" applyFont="1" applyFill="1" applyAlignment="1">
      <alignment vertical="center"/>
    </xf>
    <xf numFmtId="0" fontId="7" fillId="15" borderId="0" xfId="0" applyFont="1" applyFill="1" applyAlignment="1">
      <alignment vertical="center"/>
    </xf>
    <xf numFmtId="0" fontId="8" fillId="15" borderId="0" xfId="0" applyFont="1" applyFill="1"/>
    <xf numFmtId="0" fontId="7" fillId="15" borderId="0" xfId="0" applyFont="1" applyFill="1"/>
    <xf numFmtId="0" fontId="8" fillId="19" borderId="0" xfId="0" applyFont="1" applyFill="1" applyAlignment="1">
      <alignment vertical="center"/>
    </xf>
    <xf numFmtId="0" fontId="7" fillId="19" borderId="0" xfId="0" applyFont="1" applyFill="1" applyAlignment="1">
      <alignment vertical="center"/>
    </xf>
    <xf numFmtId="0" fontId="13" fillId="15" borderId="0" xfId="0" applyFont="1" applyFill="1" applyAlignment="1">
      <alignment vertical="center"/>
    </xf>
    <xf numFmtId="0" fontId="8" fillId="24" borderId="0" xfId="0" applyFont="1" applyFill="1" applyAlignment="1">
      <alignment vertical="center"/>
    </xf>
    <xf numFmtId="0" fontId="7" fillId="24" borderId="0" xfId="0" applyFont="1" applyFill="1" applyAlignment="1">
      <alignment vertical="center"/>
    </xf>
    <xf numFmtId="0" fontId="0" fillId="9" borderId="5" xfId="0" applyFill="1" applyBorder="1"/>
    <xf numFmtId="0" fontId="0" fillId="9" borderId="0" xfId="0" applyFill="1"/>
    <xf numFmtId="0" fontId="0" fillId="9" borderId="6" xfId="0" applyFill="1" applyBorder="1"/>
    <xf numFmtId="0" fontId="2" fillId="9" borderId="5" xfId="0" applyFont="1" applyFill="1" applyBorder="1" applyAlignment="1">
      <alignment horizontal="left" indent="2"/>
    </xf>
    <xf numFmtId="0" fontId="0" fillId="9" borderId="8" xfId="0" applyFill="1" applyBorder="1"/>
    <xf numFmtId="0" fontId="10" fillId="15" borderId="0" xfId="0" applyFont="1" applyFill="1"/>
    <xf numFmtId="0" fontId="12" fillId="15" borderId="0" xfId="0" applyFont="1" applyFill="1"/>
    <xf numFmtId="4" fontId="8" fillId="15" borderId="0" xfId="0" applyNumberFormat="1" applyFont="1" applyFill="1"/>
    <xf numFmtId="4" fontId="12" fillId="15" borderId="0" xfId="0" applyNumberFormat="1" applyFont="1" applyFill="1"/>
    <xf numFmtId="0" fontId="14" fillId="7" borderId="14" xfId="0" applyFont="1" applyFill="1" applyBorder="1" applyAlignment="1">
      <alignment vertical="center"/>
    </xf>
    <xf numFmtId="0" fontId="15" fillId="7" borderId="15" xfId="0" applyFont="1" applyFill="1" applyBorder="1" applyAlignment="1">
      <alignment vertical="center"/>
    </xf>
    <xf numFmtId="0" fontId="14" fillId="7" borderId="15" xfId="0" applyFont="1" applyFill="1" applyBorder="1" applyAlignment="1">
      <alignment vertical="center"/>
    </xf>
    <xf numFmtId="0" fontId="16" fillId="0" borderId="14" xfId="0" applyFont="1" applyBorder="1" applyAlignment="1">
      <alignment horizontal="right" vertical="center"/>
    </xf>
    <xf numFmtId="0" fontId="17" fillId="5" borderId="17"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4" fillId="19"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vertical="center"/>
    </xf>
    <xf numFmtId="3" fontId="14" fillId="3" borderId="16" xfId="0" applyNumberFormat="1" applyFont="1" applyFill="1" applyBorder="1" applyAlignment="1">
      <alignment vertical="center"/>
    </xf>
    <xf numFmtId="0" fontId="20" fillId="19" borderId="0" xfId="0" applyFont="1" applyFill="1" applyAlignment="1">
      <alignment vertical="center"/>
    </xf>
    <xf numFmtId="3" fontId="14" fillId="0" borderId="16" xfId="0" applyNumberFormat="1" applyFont="1" applyBorder="1" applyAlignment="1">
      <alignment vertical="center"/>
    </xf>
    <xf numFmtId="0" fontId="14" fillId="6" borderId="14" xfId="0" applyFont="1" applyFill="1" applyBorder="1" applyAlignment="1">
      <alignment vertical="center"/>
    </xf>
    <xf numFmtId="0" fontId="16" fillId="6" borderId="15" xfId="0" applyFont="1" applyFill="1" applyBorder="1" applyAlignment="1">
      <alignment horizontal="center" vertical="center"/>
    </xf>
    <xf numFmtId="0" fontId="14" fillId="6" borderId="12" xfId="0" applyFont="1" applyFill="1" applyBorder="1" applyAlignment="1">
      <alignment vertical="center"/>
    </xf>
    <xf numFmtId="0" fontId="16" fillId="7" borderId="1" xfId="0" applyFont="1" applyFill="1" applyBorder="1" applyAlignment="1">
      <alignment horizontal="center"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17" fillId="4" borderId="12" xfId="0" applyFont="1" applyFill="1" applyBorder="1" applyAlignment="1">
      <alignment horizontal="left" vertical="center"/>
    </xf>
    <xf numFmtId="0" fontId="21" fillId="17" borderId="14" xfId="0" applyFont="1" applyFill="1" applyBorder="1" applyAlignment="1">
      <alignment vertical="center"/>
    </xf>
    <xf numFmtId="0" fontId="22" fillId="17" borderId="15" xfId="0" applyFont="1" applyFill="1" applyBorder="1" applyAlignment="1">
      <alignment vertical="center"/>
    </xf>
    <xf numFmtId="0" fontId="14" fillId="17" borderId="15" xfId="0" applyFont="1" applyFill="1" applyBorder="1" applyAlignment="1">
      <alignment vertical="center"/>
    </xf>
    <xf numFmtId="0" fontId="14" fillId="17" borderId="12" xfId="0" applyFont="1" applyFill="1" applyBorder="1" applyAlignment="1">
      <alignment vertical="center"/>
    </xf>
    <xf numFmtId="0" fontId="17" fillId="4" borderId="19" xfId="0" applyFont="1" applyFill="1" applyBorder="1" applyAlignment="1">
      <alignment horizontal="center" vertical="center" wrapText="1"/>
    </xf>
    <xf numFmtId="0" fontId="23" fillId="13" borderId="20"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3" fillId="13" borderId="22" xfId="0" applyFont="1" applyFill="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26" fillId="0" borderId="16" xfId="0" applyFont="1" applyBorder="1" applyAlignment="1">
      <alignment horizontal="center" vertical="center" wrapText="1"/>
    </xf>
    <xf numFmtId="3" fontId="16" fillId="0" borderId="16" xfId="0" applyNumberFormat="1" applyFont="1" applyBorder="1" applyAlignment="1">
      <alignment horizontal="center" vertical="center"/>
    </xf>
    <xf numFmtId="3" fontId="14" fillId="0" borderId="16" xfId="0" applyNumberFormat="1" applyFont="1" applyBorder="1" applyAlignment="1">
      <alignment horizontal="center" vertical="center"/>
    </xf>
    <xf numFmtId="0" fontId="27" fillId="0" borderId="16" xfId="0" applyFont="1" applyBorder="1" applyAlignment="1">
      <alignment horizontal="center" vertical="center" wrapText="1"/>
    </xf>
    <xf numFmtId="3" fontId="24" fillId="3" borderId="16" xfId="0" applyNumberFormat="1" applyFont="1" applyFill="1" applyBorder="1" applyAlignment="1">
      <alignment vertical="center"/>
    </xf>
    <xf numFmtId="0" fontId="28" fillId="3" borderId="0" xfId="0" applyFont="1" applyFill="1" applyAlignment="1">
      <alignment vertical="center"/>
    </xf>
    <xf numFmtId="0" fontId="14" fillId="3" borderId="0" xfId="0" applyFont="1" applyFill="1" applyAlignment="1">
      <alignment vertical="center"/>
    </xf>
    <xf numFmtId="0" fontId="22" fillId="17" borderId="12" xfId="0" applyFont="1" applyFill="1" applyBorder="1" applyAlignment="1">
      <alignment vertical="center"/>
    </xf>
    <xf numFmtId="0" fontId="29" fillId="12" borderId="14" xfId="0" applyFont="1" applyFill="1" applyBorder="1"/>
    <xf numFmtId="0" fontId="14" fillId="12" borderId="15" xfId="0" applyFont="1" applyFill="1" applyBorder="1" applyAlignment="1">
      <alignment vertical="center"/>
    </xf>
    <xf numFmtId="9" fontId="16" fillId="7" borderId="1" xfId="0" applyNumberFormat="1" applyFont="1" applyFill="1" applyBorder="1" applyAlignment="1">
      <alignment horizontal="center" vertical="center"/>
    </xf>
    <xf numFmtId="0" fontId="14" fillId="12" borderId="12" xfId="0" applyFont="1" applyFill="1" applyBorder="1" applyAlignment="1">
      <alignment vertical="center"/>
    </xf>
    <xf numFmtId="0" fontId="30" fillId="0" borderId="16" xfId="0" applyFont="1" applyBorder="1" applyAlignment="1">
      <alignment horizontal="center" vertical="center" wrapText="1"/>
    </xf>
    <xf numFmtId="0" fontId="31" fillId="0" borderId="16" xfId="0" applyFont="1" applyBorder="1" applyAlignment="1">
      <alignment horizontal="center" vertical="center" wrapText="1"/>
    </xf>
    <xf numFmtId="3" fontId="16" fillId="0" borderId="16" xfId="0" applyNumberFormat="1" applyFont="1" applyBorder="1" applyAlignment="1">
      <alignment vertical="center"/>
    </xf>
    <xf numFmtId="0" fontId="30" fillId="0" borderId="18" xfId="0" applyFont="1" applyBorder="1" applyAlignment="1">
      <alignment horizontal="center" vertical="center" wrapText="1"/>
    </xf>
    <xf numFmtId="0" fontId="32" fillId="0" borderId="18" xfId="0" applyFont="1" applyBorder="1" applyAlignment="1">
      <alignment horizontal="center" vertical="center" wrapText="1"/>
    </xf>
    <xf numFmtId="0" fontId="31" fillId="0" borderId="18" xfId="0" applyFont="1" applyBorder="1" applyAlignment="1">
      <alignment horizontal="center" vertical="center" wrapText="1"/>
    </xf>
    <xf numFmtId="3" fontId="33" fillId="0" borderId="16" xfId="0" applyNumberFormat="1" applyFont="1" applyBorder="1" applyAlignment="1">
      <alignment vertical="center"/>
    </xf>
    <xf numFmtId="0" fontId="24"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14" fillId="0" borderId="21" xfId="0" applyFont="1" applyBorder="1" applyAlignment="1">
      <alignment vertical="center"/>
    </xf>
    <xf numFmtId="0" fontId="14" fillId="0" borderId="22" xfId="0" applyFont="1" applyBorder="1" applyAlignment="1">
      <alignment vertical="center"/>
    </xf>
    <xf numFmtId="0" fontId="24" fillId="10" borderId="23"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30" fillId="0" borderId="19" xfId="0" applyFont="1" applyBorder="1" applyAlignment="1">
      <alignment horizontal="center" vertical="center" wrapText="1"/>
    </xf>
    <xf numFmtId="3" fontId="22" fillId="3" borderId="16" xfId="0" applyNumberFormat="1" applyFont="1" applyFill="1" applyBorder="1" applyAlignment="1">
      <alignment vertical="center"/>
    </xf>
    <xf numFmtId="0" fontId="24" fillId="11" borderId="20" xfId="0" applyFont="1" applyFill="1" applyBorder="1" applyAlignment="1">
      <alignment horizontal="center" vertical="center" wrapText="1"/>
    </xf>
    <xf numFmtId="0" fontId="31" fillId="11" borderId="21"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0" borderId="16" xfId="0" applyFont="1" applyBorder="1" applyAlignment="1">
      <alignment horizontal="left" vertical="center" wrapText="1"/>
    </xf>
    <xf numFmtId="0" fontId="34" fillId="0" borderId="16" xfId="0" applyFont="1" applyBorder="1" applyAlignment="1">
      <alignment horizontal="left" vertical="center" wrapText="1"/>
    </xf>
    <xf numFmtId="0" fontId="35" fillId="0" borderId="16" xfId="0" applyFont="1" applyBorder="1" applyAlignment="1">
      <alignment horizontal="left" vertical="center" wrapText="1"/>
    </xf>
    <xf numFmtId="0" fontId="36" fillId="0" borderId="16" xfId="0" applyFont="1" applyBorder="1" applyAlignment="1">
      <alignment horizontal="left" vertical="center" wrapText="1"/>
    </xf>
    <xf numFmtId="0" fontId="37" fillId="0" borderId="16" xfId="0" applyFont="1" applyBorder="1" applyAlignment="1">
      <alignment horizontal="left" vertical="center" wrapText="1"/>
    </xf>
    <xf numFmtId="3" fontId="16" fillId="3" borderId="16" xfId="0" applyNumberFormat="1" applyFont="1" applyFill="1" applyBorder="1" applyAlignment="1">
      <alignment vertical="center"/>
    </xf>
    <xf numFmtId="0" fontId="24" fillId="11" borderId="22"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7" fillId="0" borderId="16" xfId="0" applyFont="1" applyBorder="1" applyAlignment="1">
      <alignment horizontal="left" vertical="center" wrapText="1"/>
    </xf>
    <xf numFmtId="3" fontId="14" fillId="21" borderId="16" xfId="0" applyNumberFormat="1" applyFont="1" applyFill="1" applyBorder="1" applyAlignment="1">
      <alignment horizontal="center" vertical="center"/>
    </xf>
    <xf numFmtId="16" fontId="30" fillId="0" borderId="16" xfId="0" applyNumberFormat="1" applyFont="1" applyBorder="1" applyAlignment="1">
      <alignment horizontal="center" vertical="center" wrapText="1"/>
    </xf>
    <xf numFmtId="0" fontId="38" fillId="0" borderId="16" xfId="0" applyFont="1" applyBorder="1" applyAlignment="1">
      <alignment horizontal="right" vertical="center" wrapText="1"/>
    </xf>
    <xf numFmtId="3" fontId="14" fillId="3" borderId="16" xfId="0" applyNumberFormat="1" applyFont="1" applyFill="1" applyBorder="1" applyAlignment="1">
      <alignment horizontal="center" vertical="center"/>
    </xf>
    <xf numFmtId="3" fontId="24" fillId="3" borderId="16" xfId="0" applyNumberFormat="1" applyFont="1" applyFill="1" applyBorder="1" applyAlignment="1">
      <alignment horizontal="center" vertical="center"/>
    </xf>
    <xf numFmtId="0" fontId="30" fillId="0" borderId="16" xfId="0" applyFont="1" applyBorder="1" applyAlignment="1">
      <alignment horizontal="left" vertical="center" wrapText="1"/>
    </xf>
    <xf numFmtId="0" fontId="39" fillId="0" borderId="16" xfId="0" applyFont="1" applyBorder="1" applyAlignment="1">
      <alignment horizontal="right" vertical="center" wrapText="1"/>
    </xf>
    <xf numFmtId="0" fontId="37" fillId="5" borderId="16" xfId="0" applyFont="1" applyFill="1" applyBorder="1" applyAlignment="1">
      <alignment horizontal="center" vertical="center" wrapText="1"/>
    </xf>
    <xf numFmtId="0" fontId="37" fillId="5" borderId="16" xfId="0" applyFont="1" applyFill="1" applyBorder="1" applyAlignment="1">
      <alignment horizontal="left" vertical="center" wrapText="1"/>
    </xf>
    <xf numFmtId="3" fontId="40" fillId="5" borderId="16" xfId="0" applyNumberFormat="1" applyFont="1" applyFill="1" applyBorder="1" applyAlignment="1">
      <alignment horizontal="center" vertical="center"/>
    </xf>
    <xf numFmtId="0" fontId="17" fillId="4" borderId="16" xfId="0" applyFont="1" applyFill="1" applyBorder="1" applyAlignment="1">
      <alignment horizontal="center" vertical="center" wrapText="1"/>
    </xf>
    <xf numFmtId="4" fontId="14" fillId="21" borderId="16" xfId="0" applyNumberFormat="1" applyFont="1" applyFill="1" applyBorder="1" applyAlignment="1">
      <alignment horizontal="center" vertical="center"/>
    </xf>
    <xf numFmtId="0" fontId="35" fillId="0" borderId="16" xfId="0" applyFont="1" applyBorder="1" applyAlignment="1">
      <alignment horizontal="right" vertical="center" wrapText="1"/>
    </xf>
    <xf numFmtId="0" fontId="22" fillId="0" borderId="16" xfId="0" applyFont="1" applyBorder="1" applyAlignment="1">
      <alignment horizontal="right" vertical="center" wrapText="1"/>
    </xf>
    <xf numFmtId="0" fontId="41" fillId="0" borderId="16" xfId="0" applyFont="1" applyBorder="1" applyAlignment="1">
      <alignment horizontal="right" vertical="center" wrapText="1"/>
    </xf>
    <xf numFmtId="0" fontId="42" fillId="0" borderId="16" xfId="0" applyFont="1" applyBorder="1" applyAlignment="1">
      <alignment horizontal="right" vertical="center" wrapText="1"/>
    </xf>
    <xf numFmtId="0" fontId="34" fillId="0" borderId="16" xfId="0" applyFont="1" applyBorder="1" applyAlignment="1">
      <alignment horizontal="right" vertical="center" wrapText="1"/>
    </xf>
    <xf numFmtId="0" fontId="43" fillId="0" borderId="16" xfId="0" applyFont="1" applyBorder="1" applyAlignment="1">
      <alignment horizontal="right" vertical="center" wrapText="1"/>
    </xf>
    <xf numFmtId="0" fontId="15" fillId="0" borderId="16" xfId="0" applyFont="1" applyBorder="1" applyAlignment="1">
      <alignment horizontal="center" vertical="center" wrapText="1"/>
    </xf>
    <xf numFmtId="0" fontId="25" fillId="12" borderId="14" xfId="0" applyFont="1" applyFill="1" applyBorder="1"/>
    <xf numFmtId="0" fontId="34" fillId="0" borderId="16" xfId="0" applyFont="1" applyBorder="1" applyAlignment="1">
      <alignment horizontal="center" vertical="center" wrapText="1"/>
    </xf>
    <xf numFmtId="2" fontId="14" fillId="3" borderId="16" xfId="0" applyNumberFormat="1" applyFont="1" applyFill="1" applyBorder="1" applyAlignment="1">
      <alignment horizontal="center" vertical="center"/>
    </xf>
    <xf numFmtId="0" fontId="35"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5" fillId="0" borderId="16" xfId="0" applyFont="1" applyBorder="1" applyAlignment="1">
      <alignment horizontal="center" vertical="center" wrapText="1"/>
    </xf>
    <xf numFmtId="2" fontId="14" fillId="3" borderId="22" xfId="0" applyNumberFormat="1" applyFont="1" applyFill="1" applyBorder="1" applyAlignment="1">
      <alignment horizontal="center" vertical="center"/>
    </xf>
    <xf numFmtId="0" fontId="14" fillId="0" borderId="16" xfId="0" applyFont="1" applyBorder="1" applyAlignment="1">
      <alignment horizontal="center" vertical="center" wrapText="1"/>
    </xf>
    <xf numFmtId="4" fontId="16" fillId="0" borderId="16" xfId="0" applyNumberFormat="1" applyFont="1" applyBorder="1" applyAlignment="1">
      <alignment horizontal="center" vertical="center"/>
    </xf>
    <xf numFmtId="0" fontId="30" fillId="7" borderId="20" xfId="0" applyFont="1" applyFill="1" applyBorder="1" applyAlignment="1">
      <alignment horizontal="center" vertical="center" wrapText="1"/>
    </xf>
    <xf numFmtId="0" fontId="30" fillId="7" borderId="21" xfId="0" applyFont="1" applyFill="1" applyBorder="1" applyAlignment="1">
      <alignment horizontal="center" vertical="center" wrapText="1"/>
    </xf>
    <xf numFmtId="2" fontId="16" fillId="7" borderId="21" xfId="0" applyNumberFormat="1" applyFont="1" applyFill="1" applyBorder="1" applyAlignment="1">
      <alignment horizontal="center" vertical="center"/>
    </xf>
    <xf numFmtId="2" fontId="16" fillId="7" borderId="22" xfId="0" applyNumberFormat="1" applyFont="1" applyFill="1" applyBorder="1" applyAlignment="1">
      <alignment horizontal="center" vertical="center"/>
    </xf>
    <xf numFmtId="0" fontId="30" fillId="7" borderId="19" xfId="0" applyFont="1" applyFill="1" applyBorder="1" applyAlignment="1">
      <alignment horizontal="center" vertical="center" wrapText="1"/>
    </xf>
    <xf numFmtId="0" fontId="31" fillId="7" borderId="19" xfId="0" applyFont="1" applyFill="1" applyBorder="1" applyAlignment="1">
      <alignment horizontal="right" vertical="center" wrapText="1"/>
    </xf>
    <xf numFmtId="2" fontId="46" fillId="7" borderId="19" xfId="0" applyNumberFormat="1" applyFont="1" applyFill="1" applyBorder="1" applyAlignment="1">
      <alignment horizontal="center" vertical="center"/>
    </xf>
    <xf numFmtId="0" fontId="30" fillId="7" borderId="16" xfId="0" applyFont="1" applyFill="1" applyBorder="1" applyAlignment="1">
      <alignment horizontal="center" vertical="center" wrapText="1"/>
    </xf>
    <xf numFmtId="0" fontId="31" fillId="7" borderId="16" xfId="0" applyFont="1" applyFill="1" applyBorder="1" applyAlignment="1">
      <alignment horizontal="right" vertical="center" wrapText="1"/>
    </xf>
    <xf numFmtId="2" fontId="46" fillId="7" borderId="16" xfId="0" applyNumberFormat="1" applyFont="1" applyFill="1" applyBorder="1" applyAlignment="1">
      <alignment horizontal="center" vertical="center"/>
    </xf>
    <xf numFmtId="2" fontId="14" fillId="7" borderId="16" xfId="0" applyNumberFormat="1" applyFont="1" applyFill="1" applyBorder="1" applyAlignment="1">
      <alignment horizontal="center" vertical="center"/>
    </xf>
    <xf numFmtId="4" fontId="14" fillId="7" borderId="16" xfId="0" applyNumberFormat="1" applyFont="1" applyFill="1" applyBorder="1" applyAlignment="1">
      <alignment horizontal="center" vertical="center"/>
    </xf>
    <xf numFmtId="0" fontId="27" fillId="0" borderId="16" xfId="0" applyFont="1" applyBorder="1" applyAlignment="1">
      <alignment horizontal="right" vertical="center" wrapText="1"/>
    </xf>
    <xf numFmtId="0" fontId="26" fillId="3" borderId="16" xfId="0" applyFont="1" applyFill="1" applyBorder="1" applyAlignment="1">
      <alignment horizontal="center" vertical="center" wrapText="1"/>
    </xf>
    <xf numFmtId="10" fontId="26" fillId="3" borderId="16" xfId="0" applyNumberFormat="1" applyFont="1" applyFill="1" applyBorder="1" applyAlignment="1">
      <alignment horizontal="center" vertical="center" wrapText="1"/>
    </xf>
    <xf numFmtId="0" fontId="22" fillId="9" borderId="20"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3" fontId="14" fillId="0" borderId="22" xfId="0" applyNumberFormat="1" applyFont="1" applyBorder="1" applyAlignment="1">
      <alignment horizontal="center" vertical="center"/>
    </xf>
    <xf numFmtId="0" fontId="24" fillId="10" borderId="25" xfId="0" applyFont="1" applyFill="1" applyBorder="1" applyAlignment="1">
      <alignment horizontal="center" vertical="center" wrapText="1"/>
    </xf>
    <xf numFmtId="0" fontId="31" fillId="10" borderId="0" xfId="0" applyFont="1" applyFill="1" applyAlignment="1">
      <alignment horizontal="center" vertical="center" wrapText="1"/>
    </xf>
    <xf numFmtId="0" fontId="24" fillId="0" borderId="16" xfId="0" applyFont="1" applyBorder="1" applyAlignment="1">
      <alignment horizontal="left" vertical="center" wrapText="1"/>
    </xf>
    <xf numFmtId="0" fontId="30" fillId="0" borderId="22" xfId="0" applyFont="1" applyBorder="1" applyAlignment="1">
      <alignment horizontal="center" vertical="center" wrapText="1"/>
    </xf>
    <xf numFmtId="0" fontId="15" fillId="9" borderId="21" xfId="0" applyFont="1" applyFill="1" applyBorder="1" applyAlignment="1">
      <alignment horizontal="center" vertical="center"/>
    </xf>
    <xf numFmtId="3" fontId="26" fillId="0" borderId="16" xfId="0" applyNumberFormat="1" applyFont="1" applyBorder="1" applyAlignment="1">
      <alignment horizontal="center" vertical="center" wrapText="1"/>
    </xf>
    <xf numFmtId="0" fontId="14" fillId="9" borderId="0" xfId="0" applyFont="1" applyFill="1" applyAlignment="1">
      <alignment vertical="center"/>
    </xf>
    <xf numFmtId="0" fontId="24" fillId="0" borderId="18" xfId="0" applyFont="1" applyBorder="1" applyAlignment="1">
      <alignment horizontal="center" vertical="center" wrapText="1"/>
    </xf>
    <xf numFmtId="0" fontId="24" fillId="0" borderId="18" xfId="0" applyFont="1" applyBorder="1" applyAlignment="1">
      <alignment horizontal="left" vertical="center" wrapText="1"/>
    </xf>
    <xf numFmtId="3" fontId="14" fillId="3" borderId="22" xfId="0" applyNumberFormat="1" applyFont="1" applyFill="1" applyBorder="1" applyAlignment="1">
      <alignment horizontal="center" vertical="center"/>
    </xf>
    <xf numFmtId="0" fontId="24" fillId="0" borderId="19"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3" xfId="0" applyFont="1" applyBorder="1" applyAlignment="1">
      <alignment horizontal="center" vertical="center" wrapText="1"/>
    </xf>
    <xf numFmtId="0" fontId="24" fillId="0" borderId="25" xfId="0" applyFont="1" applyBorder="1" applyAlignment="1">
      <alignment horizontal="center" vertical="center" wrapText="1"/>
    </xf>
    <xf numFmtId="3" fontId="14" fillId="0" borderId="27" xfId="0" applyNumberFormat="1" applyFont="1" applyBorder="1" applyAlignment="1">
      <alignment horizontal="center" vertical="center"/>
    </xf>
    <xf numFmtId="3" fontId="14" fillId="0" borderId="21" xfId="0" applyNumberFormat="1" applyFont="1" applyBorder="1" applyAlignment="1">
      <alignment horizontal="center" vertical="center"/>
    </xf>
    <xf numFmtId="3" fontId="14" fillId="3" borderId="24" xfId="0" applyNumberFormat="1" applyFont="1" applyFill="1" applyBorder="1" applyAlignment="1">
      <alignment horizontal="center" vertical="center"/>
    </xf>
    <xf numFmtId="0" fontId="14" fillId="15" borderId="0" xfId="0" applyFont="1" applyFill="1" applyAlignment="1">
      <alignment vertical="center"/>
    </xf>
    <xf numFmtId="0" fontId="47" fillId="0" borderId="0" xfId="0" applyFont="1" applyAlignment="1">
      <alignment vertical="center"/>
    </xf>
    <xf numFmtId="4" fontId="14" fillId="0" borderId="27" xfId="0" applyNumberFormat="1" applyFont="1" applyBorder="1" applyAlignment="1">
      <alignment horizontal="center" vertical="center"/>
    </xf>
    <xf numFmtId="3" fontId="14" fillId="0" borderId="18" xfId="0" applyNumberFormat="1" applyFont="1" applyBorder="1" applyAlignment="1">
      <alignment horizontal="center" vertical="center"/>
    </xf>
    <xf numFmtId="0" fontId="32" fillId="0" borderId="16" xfId="0" applyFont="1" applyBorder="1" applyAlignment="1">
      <alignment horizontal="left" vertical="center" wrapText="1"/>
    </xf>
    <xf numFmtId="0" fontId="30" fillId="0" borderId="18" xfId="0" applyFont="1" applyBorder="1" applyAlignment="1">
      <alignment horizontal="left" vertical="center" wrapText="1"/>
    </xf>
    <xf numFmtId="0" fontId="30" fillId="0" borderId="26" xfId="0" applyFont="1" applyBorder="1" applyAlignment="1">
      <alignment horizontal="center" vertical="center" wrapText="1"/>
    </xf>
    <xf numFmtId="0" fontId="30" fillId="0" borderId="19" xfId="0" applyFont="1" applyBorder="1" applyAlignment="1">
      <alignment horizontal="left" vertical="center" wrapText="1"/>
    </xf>
    <xf numFmtId="0" fontId="14" fillId="0" borderId="16" xfId="0" applyFont="1" applyBorder="1" applyAlignment="1">
      <alignment horizontal="center" vertical="center"/>
    </xf>
    <xf numFmtId="0" fontId="48" fillId="0" borderId="16" xfId="0" applyFont="1" applyBorder="1" applyAlignment="1">
      <alignment horizontal="center" vertical="center" wrapText="1"/>
    </xf>
    <xf numFmtId="9" fontId="14" fillId="0" borderId="16" xfId="1" applyFont="1" applyBorder="1" applyAlignment="1">
      <alignment horizontal="center" vertical="center"/>
    </xf>
    <xf numFmtId="0" fontId="49" fillId="0" borderId="16" xfId="0" applyFont="1" applyBorder="1" applyAlignment="1">
      <alignment horizontal="center" vertical="center" wrapText="1"/>
    </xf>
    <xf numFmtId="0" fontId="14" fillId="0" borderId="0" xfId="0" applyFont="1" applyAlignment="1">
      <alignment vertical="center"/>
    </xf>
    <xf numFmtId="0" fontId="14" fillId="18" borderId="14" xfId="0" applyFont="1" applyFill="1" applyBorder="1" applyAlignment="1">
      <alignment vertical="center"/>
    </xf>
    <xf numFmtId="0" fontId="15" fillId="18" borderId="15" xfId="0" applyFont="1" applyFill="1" applyBorder="1" applyAlignment="1">
      <alignment vertical="center"/>
    </xf>
    <xf numFmtId="0" fontId="14" fillId="18" borderId="15" xfId="0" applyFont="1" applyFill="1" applyBorder="1" applyAlignment="1">
      <alignment vertical="center"/>
    </xf>
    <xf numFmtId="0" fontId="16" fillId="9" borderId="0" xfId="0" applyFont="1" applyFill="1" applyAlignment="1">
      <alignment vertical="center"/>
    </xf>
    <xf numFmtId="0" fontId="20" fillId="9" borderId="0" xfId="0" applyFont="1" applyFill="1" applyAlignment="1">
      <alignment vertical="center"/>
    </xf>
    <xf numFmtId="0" fontId="23" fillId="8" borderId="16" xfId="0" applyFont="1" applyFill="1" applyBorder="1" applyAlignment="1">
      <alignment horizontal="center" vertical="center" wrapText="1"/>
    </xf>
    <xf numFmtId="0" fontId="17" fillId="8" borderId="16" xfId="0" applyFont="1" applyFill="1" applyBorder="1" applyAlignment="1">
      <alignment horizontal="right" vertical="center" wrapText="1"/>
    </xf>
    <xf numFmtId="0" fontId="17" fillId="8" borderId="16" xfId="0" applyFont="1" applyFill="1" applyBorder="1" applyAlignment="1">
      <alignment horizontal="justify" vertical="center" wrapText="1"/>
    </xf>
    <xf numFmtId="4" fontId="14" fillId="3" borderId="16" xfId="0" applyNumberFormat="1" applyFont="1" applyFill="1" applyBorder="1" applyAlignment="1">
      <alignment vertical="center"/>
    </xf>
    <xf numFmtId="0" fontId="23" fillId="8" borderId="18" xfId="0" applyFont="1" applyFill="1" applyBorder="1" applyAlignment="1">
      <alignment horizontal="center" vertical="center" wrapText="1"/>
    </xf>
    <xf numFmtId="0" fontId="17" fillId="8" borderId="18" xfId="0" applyFont="1" applyFill="1" applyBorder="1" applyAlignment="1">
      <alignment horizontal="right" vertical="center" wrapText="1"/>
    </xf>
    <xf numFmtId="0" fontId="17" fillId="8" borderId="18" xfId="0" applyFont="1" applyFill="1" applyBorder="1" applyAlignment="1">
      <alignment horizontal="justify" vertical="center" wrapText="1"/>
    </xf>
    <xf numFmtId="1" fontId="14" fillId="3" borderId="22" xfId="0" applyNumberFormat="1" applyFont="1" applyFill="1" applyBorder="1" applyAlignment="1">
      <alignment horizontal="center" vertical="center"/>
    </xf>
    <xf numFmtId="0" fontId="46" fillId="3" borderId="0" xfId="0" applyFont="1" applyFill="1" applyAlignment="1">
      <alignment vertical="center"/>
    </xf>
    <xf numFmtId="0" fontId="25" fillId="16" borderId="0" xfId="0" applyFont="1" applyFill="1"/>
    <xf numFmtId="0" fontId="14" fillId="16" borderId="0" xfId="0" applyFont="1" applyFill="1" applyAlignment="1">
      <alignment vertical="center"/>
    </xf>
    <xf numFmtId="0" fontId="14" fillId="2" borderId="0" xfId="0" applyFont="1" applyFill="1" applyAlignment="1">
      <alignment vertical="center"/>
    </xf>
    <xf numFmtId="0" fontId="21" fillId="17" borderId="0" xfId="0" applyFont="1" applyFill="1" applyAlignment="1">
      <alignment vertical="center"/>
    </xf>
    <xf numFmtId="0" fontId="22" fillId="17" borderId="0" xfId="0" applyFont="1" applyFill="1" applyAlignment="1">
      <alignment vertical="center"/>
    </xf>
    <xf numFmtId="0" fontId="51" fillId="0" borderId="16" xfId="0" applyFont="1" applyBorder="1" applyAlignment="1">
      <alignment horizontal="center" vertical="center" wrapText="1"/>
    </xf>
    <xf numFmtId="9" fontId="52" fillId="0" borderId="16" xfId="1" applyFont="1" applyFill="1" applyBorder="1" applyAlignment="1">
      <alignment horizontal="center" vertical="center"/>
    </xf>
    <xf numFmtId="9" fontId="14" fillId="3" borderId="16" xfId="1" applyFont="1" applyFill="1" applyBorder="1" applyAlignment="1">
      <alignment horizontal="center" vertical="center"/>
    </xf>
    <xf numFmtId="0" fontId="14" fillId="9" borderId="0" xfId="0" applyFont="1" applyFill="1"/>
    <xf numFmtId="9" fontId="50" fillId="0" borderId="16" xfId="1" applyFont="1" applyFill="1" applyBorder="1" applyAlignment="1">
      <alignment horizontal="center" vertical="center"/>
    </xf>
    <xf numFmtId="0" fontId="51" fillId="0" borderId="20" xfId="0" applyFont="1" applyBorder="1" applyAlignment="1">
      <alignment horizontal="center" vertical="center" wrapText="1"/>
    </xf>
    <xf numFmtId="3" fontId="14" fillId="3" borderId="1" xfId="1" applyNumberFormat="1" applyFont="1" applyFill="1" applyBorder="1" applyAlignment="1">
      <alignment horizontal="center" vertical="center"/>
    </xf>
    <xf numFmtId="3" fontId="14" fillId="20" borderId="22" xfId="1" applyNumberFormat="1" applyFont="1" applyFill="1" applyBorder="1" applyAlignment="1">
      <alignment horizontal="center" vertical="center"/>
    </xf>
    <xf numFmtId="3" fontId="14" fillId="20" borderId="16" xfId="1" applyNumberFormat="1" applyFont="1" applyFill="1" applyBorder="1" applyAlignment="1">
      <alignment horizontal="center" vertical="center"/>
    </xf>
    <xf numFmtId="9" fontId="53" fillId="0" borderId="16" xfId="1" applyFont="1" applyFill="1" applyBorder="1" applyAlignment="1">
      <alignment horizontal="center" vertical="center"/>
    </xf>
    <xf numFmtId="3" fontId="37" fillId="3" borderId="16" xfId="1" applyNumberFormat="1" applyFont="1" applyFill="1" applyBorder="1" applyAlignment="1">
      <alignment horizontal="center" vertical="center"/>
    </xf>
    <xf numFmtId="3" fontId="14" fillId="3" borderId="16" xfId="1" applyNumberFormat="1" applyFont="1" applyFill="1" applyBorder="1" applyAlignment="1">
      <alignment horizontal="center" vertical="center"/>
    </xf>
    <xf numFmtId="9" fontId="14" fillId="23" borderId="16" xfId="1" applyFont="1" applyFill="1" applyBorder="1" applyAlignment="1">
      <alignment horizontal="center" vertical="center"/>
    </xf>
    <xf numFmtId="0" fontId="14" fillId="15" borderId="0" xfId="0" applyFont="1" applyFill="1"/>
    <xf numFmtId="0" fontId="14" fillId="25" borderId="14" xfId="0" applyFont="1" applyFill="1" applyBorder="1" applyAlignment="1">
      <alignment vertical="center"/>
    </xf>
    <xf numFmtId="0" fontId="15" fillId="25" borderId="15" xfId="0" applyFont="1" applyFill="1" applyBorder="1" applyAlignment="1">
      <alignment vertical="center"/>
    </xf>
    <xf numFmtId="0" fontId="14" fillId="25" borderId="15" xfId="0" applyFont="1" applyFill="1" applyBorder="1" applyAlignment="1">
      <alignment vertical="center"/>
    </xf>
    <xf numFmtId="0" fontId="17" fillId="5" borderId="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4" fillId="24" borderId="0" xfId="0" applyFont="1" applyFill="1" applyAlignment="1">
      <alignment vertical="center"/>
    </xf>
    <xf numFmtId="0" fontId="20" fillId="24" borderId="0" xfId="0" applyFont="1" applyFill="1" applyAlignment="1">
      <alignment vertical="center"/>
    </xf>
    <xf numFmtId="0" fontId="17" fillId="4" borderId="18"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25" fillId="0" borderId="19" xfId="0" applyFont="1" applyBorder="1" applyAlignment="1">
      <alignment horizontal="center" vertical="center" wrapText="1"/>
    </xf>
    <xf numFmtId="0" fontId="26" fillId="0" borderId="19" xfId="0" applyFont="1" applyBorder="1" applyAlignment="1">
      <alignment horizontal="center" vertical="center" wrapText="1"/>
    </xf>
    <xf numFmtId="3" fontId="14" fillId="0" borderId="19" xfId="0" applyNumberFormat="1" applyFont="1" applyBorder="1" applyAlignment="1">
      <alignment horizontal="center" vertical="center"/>
    </xf>
    <xf numFmtId="0" fontId="27" fillId="0" borderId="0" xfId="0" applyFont="1"/>
    <xf numFmtId="10" fontId="14" fillId="0" borderId="19" xfId="1" applyNumberFormat="1" applyFont="1" applyBorder="1" applyAlignment="1">
      <alignment horizontal="center" vertical="center"/>
    </xf>
    <xf numFmtId="0" fontId="25" fillId="0" borderId="0" xfId="0" applyFont="1"/>
    <xf numFmtId="3" fontId="50" fillId="0" borderId="16" xfId="0" applyNumberFormat="1" applyFont="1" applyBorder="1" applyAlignment="1">
      <alignment vertical="center"/>
    </xf>
    <xf numFmtId="0" fontId="14" fillId="7" borderId="20" xfId="0" applyFont="1" applyFill="1" applyBorder="1" applyAlignment="1">
      <alignment vertical="center"/>
    </xf>
    <xf numFmtId="0" fontId="14" fillId="7" borderId="21" xfId="0" applyFont="1" applyFill="1" applyBorder="1" applyAlignment="1">
      <alignment vertical="center"/>
    </xf>
    <xf numFmtId="0" fontId="14" fillId="7" borderId="22" xfId="0" applyFont="1" applyFill="1" applyBorder="1" applyAlignment="1">
      <alignment vertical="center"/>
    </xf>
    <xf numFmtId="3" fontId="14" fillId="0" borderId="21" xfId="0" applyNumberFormat="1" applyFont="1" applyBorder="1" applyAlignment="1">
      <alignment vertical="center"/>
    </xf>
    <xf numFmtId="4" fontId="14" fillId="0" borderId="16" xfId="0" applyNumberFormat="1" applyFont="1" applyBorder="1" applyAlignment="1">
      <alignment vertical="center"/>
    </xf>
    <xf numFmtId="4" fontId="14" fillId="0" borderId="16" xfId="0" applyNumberFormat="1" applyFont="1" applyBorder="1" applyAlignment="1">
      <alignment horizontal="right" vertical="center"/>
    </xf>
    <xf numFmtId="0" fontId="46" fillId="0" borderId="0" xfId="0" applyFont="1" applyAlignment="1">
      <alignment vertical="center"/>
    </xf>
    <xf numFmtId="0" fontId="24" fillId="0" borderId="0" xfId="0" applyFont="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17" fillId="5" borderId="21" xfId="0" applyFont="1" applyFill="1" applyBorder="1" applyAlignment="1">
      <alignment horizontal="center" vertical="center" wrapText="1"/>
    </xf>
    <xf numFmtId="0" fontId="50" fillId="3" borderId="0" xfId="0" applyFont="1" applyFill="1" applyAlignment="1">
      <alignment vertical="center"/>
    </xf>
    <xf numFmtId="2" fontId="14" fillId="0" borderId="16" xfId="0" applyNumberFormat="1" applyFont="1" applyBorder="1" applyAlignment="1">
      <alignment horizontal="center" vertical="center"/>
    </xf>
    <xf numFmtId="10" fontId="14" fillId="0" borderId="16" xfId="0" applyNumberFormat="1" applyFont="1" applyBorder="1" applyAlignment="1">
      <alignment horizontal="center" vertical="center"/>
    </xf>
    <xf numFmtId="10" fontId="14" fillId="0" borderId="18" xfId="0" applyNumberFormat="1" applyFont="1" applyBorder="1" applyAlignment="1">
      <alignment horizontal="center"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10" fontId="14" fillId="0" borderId="21" xfId="0" applyNumberFormat="1" applyFont="1" applyBorder="1" applyAlignment="1">
      <alignment horizontal="center" vertical="center"/>
    </xf>
    <xf numFmtId="10" fontId="14" fillId="0" borderId="22" xfId="0" applyNumberFormat="1" applyFont="1" applyBorder="1" applyAlignment="1">
      <alignment horizontal="center" vertical="center"/>
    </xf>
    <xf numFmtId="0" fontId="31" fillId="0" borderId="19" xfId="0" applyFont="1" applyBorder="1" applyAlignment="1">
      <alignment horizontal="right" vertical="center" wrapText="1"/>
    </xf>
    <xf numFmtId="0" fontId="31" fillId="0" borderId="16" xfId="0" applyFont="1" applyBorder="1" applyAlignment="1">
      <alignment horizontal="right" vertical="center" wrapText="1"/>
    </xf>
    <xf numFmtId="0" fontId="30" fillId="0" borderId="0" xfId="0" applyFont="1" applyAlignment="1">
      <alignment horizontal="center" vertical="center" wrapText="1"/>
    </xf>
    <xf numFmtId="0" fontId="31" fillId="0" borderId="0" xfId="0" applyFont="1" applyAlignment="1">
      <alignment horizontal="right" vertical="center" wrapText="1"/>
    </xf>
    <xf numFmtId="10" fontId="14" fillId="0" borderId="0" xfId="0" applyNumberFormat="1" applyFont="1" applyAlignment="1">
      <alignment horizontal="center" vertical="center"/>
    </xf>
    <xf numFmtId="0" fontId="23" fillId="8" borderId="20"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21" xfId="0" applyFont="1" applyFill="1" applyBorder="1" applyAlignment="1">
      <alignment horizontal="justify" vertical="center" wrapText="1"/>
    </xf>
    <xf numFmtId="0" fontId="23" fillId="8" borderId="21"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46" fillId="0" borderId="0" xfId="0" applyFont="1"/>
    <xf numFmtId="0" fontId="17" fillId="8" borderId="18" xfId="0" applyFont="1" applyFill="1" applyBorder="1" applyAlignment="1">
      <alignment horizontal="center" vertical="center" wrapText="1"/>
    </xf>
    <xf numFmtId="0" fontId="24" fillId="0" borderId="22" xfId="0" applyFont="1" applyBorder="1" applyAlignment="1">
      <alignment horizontal="center" vertical="center" wrapText="1"/>
    </xf>
    <xf numFmtId="0" fontId="17" fillId="13" borderId="10" xfId="0" applyFont="1" applyFill="1" applyBorder="1" applyAlignment="1">
      <alignment horizontal="center" vertical="center" wrapText="1"/>
    </xf>
    <xf numFmtId="0" fontId="17" fillId="4" borderId="14" xfId="0" applyFont="1" applyFill="1" applyBorder="1" applyAlignment="1">
      <alignment vertical="center"/>
    </xf>
    <xf numFmtId="0" fontId="17" fillId="4" borderId="33"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5" fillId="16" borderId="23" xfId="0" applyFont="1" applyFill="1" applyBorder="1"/>
    <xf numFmtId="0" fontId="14" fillId="16" borderId="10" xfId="0" applyFont="1" applyFill="1" applyBorder="1" applyAlignment="1">
      <alignment vertical="center"/>
    </xf>
    <xf numFmtId="0" fontId="14" fillId="16" borderId="24" xfId="0" applyFont="1" applyFill="1" applyBorder="1" applyAlignment="1">
      <alignment vertical="center"/>
    </xf>
    <xf numFmtId="16" fontId="30" fillId="0" borderId="18" xfId="0" applyNumberFormat="1" applyFont="1" applyBorder="1" applyAlignment="1">
      <alignment vertical="center" wrapText="1"/>
    </xf>
    <xf numFmtId="0" fontId="30" fillId="0" borderId="18" xfId="0" applyFont="1" applyBorder="1" applyAlignment="1">
      <alignment vertical="center" wrapText="1"/>
    </xf>
    <xf numFmtId="3" fontId="52" fillId="0" borderId="16" xfId="1" applyNumberFormat="1" applyFont="1" applyFill="1" applyBorder="1" applyAlignment="1">
      <alignment horizontal="center" vertical="center"/>
    </xf>
    <xf numFmtId="0" fontId="30" fillId="0" borderId="16" xfId="0" applyFont="1" applyBorder="1" applyAlignment="1">
      <alignment vertical="center" wrapText="1"/>
    </xf>
    <xf numFmtId="0" fontId="57" fillId="0" borderId="16" xfId="0" applyFont="1" applyBorder="1" applyAlignment="1">
      <alignment horizontal="right" vertical="center" wrapText="1"/>
    </xf>
    <xf numFmtId="49" fontId="30" fillId="0" borderId="22" xfId="0" applyNumberFormat="1" applyFont="1" applyBorder="1" applyAlignment="1">
      <alignment horizontal="center" vertical="center" wrapText="1"/>
    </xf>
    <xf numFmtId="3" fontId="14" fillId="0" borderId="16" xfId="1" applyNumberFormat="1" applyFont="1" applyFill="1" applyBorder="1" applyAlignment="1">
      <alignment horizontal="center" vertical="center"/>
    </xf>
    <xf numFmtId="0" fontId="25" fillId="16" borderId="20" xfId="0" applyFont="1" applyFill="1" applyBorder="1"/>
    <xf numFmtId="0" fontId="14" fillId="16" borderId="21" xfId="0" applyFont="1" applyFill="1" applyBorder="1" applyAlignment="1">
      <alignment vertical="center"/>
    </xf>
    <xf numFmtId="49" fontId="14" fillId="16" borderId="21" xfId="0" applyNumberFormat="1" applyFont="1" applyFill="1" applyBorder="1" applyAlignment="1">
      <alignment vertical="center"/>
    </xf>
    <xf numFmtId="3" fontId="14" fillId="16" borderId="21" xfId="0" applyNumberFormat="1" applyFont="1" applyFill="1" applyBorder="1" applyAlignment="1">
      <alignment vertical="center"/>
    </xf>
    <xf numFmtId="0" fontId="14" fillId="16" borderId="22" xfId="0" applyFont="1" applyFill="1" applyBorder="1" applyAlignment="1">
      <alignment vertical="center"/>
    </xf>
    <xf numFmtId="9" fontId="14" fillId="0" borderId="16" xfId="1" applyFont="1" applyFill="1" applyBorder="1" applyAlignment="1">
      <alignment horizontal="center" vertical="center"/>
    </xf>
    <xf numFmtId="49" fontId="56" fillId="0" borderId="22" xfId="0" applyNumberFormat="1" applyFont="1" applyBorder="1" applyAlignment="1">
      <alignment vertical="center" wrapText="1"/>
    </xf>
    <xf numFmtId="49" fontId="30" fillId="0" borderId="22" xfId="0" applyNumberFormat="1" applyFont="1" applyBorder="1" applyAlignment="1">
      <alignment vertical="center" wrapText="1"/>
    </xf>
    <xf numFmtId="0" fontId="30" fillId="0" borderId="19" xfId="0" applyFont="1" applyBorder="1" applyAlignment="1">
      <alignment vertical="center" wrapText="1"/>
    </xf>
    <xf numFmtId="0" fontId="57" fillId="0" borderId="24" xfId="0" applyFont="1" applyBorder="1" applyAlignment="1">
      <alignment horizontal="right" vertical="center" wrapText="1"/>
    </xf>
    <xf numFmtId="49" fontId="30" fillId="27" borderId="16" xfId="0" applyNumberFormat="1" applyFont="1" applyFill="1" applyBorder="1" applyAlignment="1">
      <alignment vertical="center" wrapText="1"/>
    </xf>
    <xf numFmtId="0" fontId="30" fillId="27" borderId="16" xfId="0" applyFont="1" applyFill="1" applyBorder="1" applyAlignment="1">
      <alignment horizontal="center" vertical="center" wrapText="1"/>
    </xf>
    <xf numFmtId="3" fontId="14" fillId="27" borderId="16" xfId="1" applyNumberFormat="1" applyFont="1" applyFill="1" applyBorder="1" applyAlignment="1">
      <alignment horizontal="center" vertical="center"/>
    </xf>
    <xf numFmtId="0" fontId="24" fillId="21" borderId="16" xfId="0" applyFont="1" applyFill="1" applyBorder="1" applyAlignment="1">
      <alignment horizontal="center" vertical="center" wrapText="1"/>
    </xf>
    <xf numFmtId="1" fontId="24" fillId="0" borderId="16" xfId="0" applyNumberFormat="1" applyFont="1" applyBorder="1" applyAlignment="1">
      <alignment horizontal="center" vertical="center" wrapText="1"/>
    </xf>
    <xf numFmtId="3" fontId="14" fillId="0" borderId="24" xfId="0" applyNumberFormat="1" applyFont="1" applyBorder="1" applyAlignment="1">
      <alignment horizontal="center" vertical="center"/>
    </xf>
    <xf numFmtId="0" fontId="14" fillId="0" borderId="12" xfId="0" applyFont="1" applyBorder="1"/>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58" fillId="4" borderId="12"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xf numFmtId="0" fontId="16" fillId="3" borderId="0" xfId="0" applyFont="1" applyFill="1"/>
    <xf numFmtId="0" fontId="14" fillId="3" borderId="0" xfId="0" applyFont="1" applyFill="1"/>
    <xf numFmtId="0" fontId="14" fillId="3" borderId="0" xfId="0" applyFont="1" applyFill="1" applyAlignment="1">
      <alignment vertical="center" wrapText="1"/>
    </xf>
    <xf numFmtId="0" fontId="59" fillId="0" borderId="0" xfId="0" applyFont="1" applyAlignment="1">
      <alignment horizontal="center" vertical="center" wrapText="1"/>
    </xf>
    <xf numFmtId="0" fontId="17" fillId="8" borderId="12" xfId="0" applyFont="1" applyFill="1" applyBorder="1" applyAlignment="1">
      <alignment horizontal="center" vertical="center" wrapText="1"/>
    </xf>
    <xf numFmtId="0" fontId="17" fillId="22" borderId="25" xfId="0" applyFont="1" applyFill="1" applyBorder="1" applyAlignment="1">
      <alignment horizontal="center" vertical="center" wrapText="1"/>
    </xf>
    <xf numFmtId="0" fontId="17" fillId="22" borderId="0" xfId="0" applyFont="1" applyFill="1" applyAlignment="1">
      <alignment horizontal="center" vertical="center" wrapText="1"/>
    </xf>
    <xf numFmtId="0" fontId="17"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5" fillId="9" borderId="21" xfId="0" applyFont="1" applyFill="1" applyBorder="1" applyAlignment="1">
      <alignment vertical="center" wrapText="1"/>
    </xf>
    <xf numFmtId="0" fontId="25" fillId="9" borderId="40" xfId="0" applyFont="1" applyFill="1" applyBorder="1" applyAlignment="1">
      <alignment horizontal="left" vertical="center" wrapText="1"/>
    </xf>
    <xf numFmtId="3" fontId="14" fillId="9" borderId="21" xfId="0" applyNumberFormat="1" applyFont="1" applyFill="1" applyBorder="1" applyAlignment="1">
      <alignment horizontal="center" vertical="center"/>
    </xf>
    <xf numFmtId="3" fontId="14" fillId="9" borderId="39" xfId="0" applyNumberFormat="1" applyFont="1" applyFill="1" applyBorder="1" applyAlignment="1">
      <alignment horizontal="center" vertical="center"/>
    </xf>
    <xf numFmtId="0" fontId="14" fillId="9" borderId="21" xfId="0" applyFont="1" applyFill="1" applyBorder="1"/>
    <xf numFmtId="0" fontId="25" fillId="9" borderId="21" xfId="0" applyFont="1" applyFill="1" applyBorder="1" applyAlignment="1">
      <alignment horizontal="left" vertical="center" wrapText="1"/>
    </xf>
    <xf numFmtId="3" fontId="14" fillId="0" borderId="10" xfId="0" applyNumberFormat="1" applyFont="1" applyBorder="1" applyAlignment="1">
      <alignment horizontal="left" vertical="center"/>
    </xf>
    <xf numFmtId="3" fontId="14" fillId="0" borderId="5" xfId="0" applyNumberFormat="1" applyFont="1" applyBorder="1" applyAlignment="1">
      <alignment horizontal="left" vertical="center"/>
    </xf>
    <xf numFmtId="3" fontId="14" fillId="0" borderId="0" xfId="0" applyNumberFormat="1" applyFont="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42" xfId="0" applyNumberFormat="1" applyFont="1" applyBorder="1" applyAlignment="1">
      <alignment horizontal="left" vertical="center"/>
    </xf>
    <xf numFmtId="0" fontId="14" fillId="0" borderId="10" xfId="0" applyFont="1" applyBorder="1"/>
    <xf numFmtId="3" fontId="14" fillId="0" borderId="20" xfId="0" applyNumberFormat="1" applyFont="1" applyBorder="1" applyAlignment="1">
      <alignment horizontal="center" vertical="center" wrapText="1"/>
    </xf>
    <xf numFmtId="0" fontId="16" fillId="0" borderId="38" xfId="0" applyFont="1" applyBorder="1" applyAlignment="1">
      <alignment horizontal="center" vertical="center"/>
    </xf>
    <xf numFmtId="0" fontId="16" fillId="3" borderId="16" xfId="0" applyFont="1" applyFill="1" applyBorder="1" applyAlignment="1">
      <alignment horizontal="center" vertical="center"/>
    </xf>
    <xf numFmtId="3" fontId="16" fillId="0" borderId="22" xfId="0" applyNumberFormat="1" applyFont="1" applyBorder="1" applyAlignment="1">
      <alignment horizontal="center" vertical="center" wrapText="1"/>
    </xf>
    <xf numFmtId="3" fontId="14" fillId="3" borderId="39" xfId="0" applyNumberFormat="1" applyFont="1" applyFill="1" applyBorder="1" applyAlignment="1">
      <alignment horizontal="center" vertical="center"/>
    </xf>
    <xf numFmtId="0" fontId="16" fillId="0" borderId="22" xfId="0" applyFont="1" applyBorder="1" applyAlignment="1">
      <alignment horizontal="center" vertical="center"/>
    </xf>
    <xf numFmtId="3" fontId="14" fillId="3" borderId="21" xfId="0" applyNumberFormat="1" applyFont="1" applyFill="1" applyBorder="1" applyAlignment="1">
      <alignment horizontal="center" vertical="center"/>
    </xf>
    <xf numFmtId="0" fontId="14" fillId="0" borderId="20" xfId="0" applyFont="1" applyBorder="1" applyAlignment="1">
      <alignment horizontal="center" vertical="center"/>
    </xf>
    <xf numFmtId="9" fontId="16" fillId="0" borderId="38" xfId="0" applyNumberFormat="1" applyFont="1" applyBorder="1" applyAlignment="1">
      <alignment horizontal="center" vertical="center" wrapText="1"/>
    </xf>
    <xf numFmtId="9" fontId="16" fillId="0" borderId="16" xfId="0" applyNumberFormat="1" applyFont="1" applyBorder="1" applyAlignment="1">
      <alignment horizontal="center" vertical="center"/>
    </xf>
    <xf numFmtId="9" fontId="16" fillId="0" borderId="22" xfId="0" applyNumberFormat="1" applyFont="1" applyBorder="1" applyAlignment="1">
      <alignment horizontal="center" vertical="center" wrapText="1"/>
    </xf>
    <xf numFmtId="3" fontId="16" fillId="0" borderId="38" xfId="0" applyNumberFormat="1" applyFont="1" applyBorder="1" applyAlignment="1">
      <alignment horizontal="center" vertical="center" wrapText="1"/>
    </xf>
    <xf numFmtId="3" fontId="16" fillId="3" borderId="16" xfId="0" applyNumberFormat="1" applyFont="1" applyFill="1" applyBorder="1" applyAlignment="1">
      <alignment horizontal="center" vertical="center"/>
    </xf>
    <xf numFmtId="0" fontId="24" fillId="9" borderId="26" xfId="0" applyFont="1" applyFill="1" applyBorder="1" applyAlignment="1">
      <alignment horizontal="center" vertical="center" wrapText="1"/>
    </xf>
    <xf numFmtId="0" fontId="25" fillId="9" borderId="11" xfId="0" applyFont="1" applyFill="1" applyBorder="1" applyAlignment="1">
      <alignment vertical="center"/>
    </xf>
    <xf numFmtId="0" fontId="25" fillId="9" borderId="36" xfId="0" applyFont="1" applyFill="1" applyBorder="1" applyAlignment="1">
      <alignment horizontal="left" vertical="center" wrapText="1"/>
    </xf>
    <xf numFmtId="3" fontId="14" fillId="9" borderId="11" xfId="0" applyNumberFormat="1" applyFont="1" applyFill="1" applyBorder="1" applyAlignment="1">
      <alignment horizontal="center" vertical="center"/>
    </xf>
    <xf numFmtId="3" fontId="14" fillId="9" borderId="37" xfId="0" applyNumberFormat="1" applyFont="1" applyFill="1" applyBorder="1" applyAlignment="1">
      <alignment horizontal="center" vertical="center"/>
    </xf>
    <xf numFmtId="0" fontId="14" fillId="9" borderId="11" xfId="0" applyFont="1" applyFill="1" applyBorder="1"/>
    <xf numFmtId="0" fontId="25" fillId="9" borderId="11" xfId="0" applyFont="1" applyFill="1" applyBorder="1" applyAlignment="1">
      <alignment horizontal="left" vertical="center" wrapText="1"/>
    </xf>
    <xf numFmtId="3" fontId="14" fillId="0" borderId="21" xfId="0" applyNumberFormat="1" applyFont="1" applyBorder="1" applyAlignment="1">
      <alignment horizontal="left" vertical="center"/>
    </xf>
    <xf numFmtId="3" fontId="14" fillId="0" borderId="40" xfId="0" applyNumberFormat="1" applyFont="1" applyBorder="1" applyAlignment="1">
      <alignment horizontal="left" vertical="center"/>
    </xf>
    <xf numFmtId="0" fontId="14" fillId="0" borderId="21" xfId="0" applyFont="1" applyBorder="1"/>
    <xf numFmtId="0" fontId="14" fillId="0" borderId="39" xfId="0" applyFont="1" applyBorder="1"/>
    <xf numFmtId="0" fontId="24" fillId="0" borderId="26" xfId="0" applyFont="1" applyBorder="1" applyAlignment="1">
      <alignment horizontal="center" vertical="center" wrapText="1"/>
    </xf>
    <xf numFmtId="0" fontId="14" fillId="15" borderId="0" xfId="0" applyFont="1" applyFill="1" applyAlignment="1">
      <alignment vertical="center" wrapText="1"/>
    </xf>
    <xf numFmtId="0" fontId="14" fillId="26" borderId="14" xfId="0" applyFont="1" applyFill="1" applyBorder="1"/>
    <xf numFmtId="0" fontId="15" fillId="26" borderId="15" xfId="0" applyFont="1" applyFill="1" applyBorder="1" applyAlignment="1">
      <alignment vertical="center"/>
    </xf>
    <xf numFmtId="0" fontId="14" fillId="26" borderId="15" xfId="0" applyFont="1" applyFill="1" applyBorder="1"/>
    <xf numFmtId="0" fontId="14" fillId="0" borderId="12" xfId="0" applyFont="1" applyBorder="1" applyAlignment="1">
      <alignment vertical="center"/>
    </xf>
    <xf numFmtId="0" fontId="14" fillId="0" borderId="15" xfId="0" applyFont="1" applyBorder="1"/>
    <xf numFmtId="0" fontId="17" fillId="4" borderId="15" xfId="0" applyFont="1" applyFill="1" applyBorder="1" applyAlignment="1">
      <alignment vertical="center"/>
    </xf>
    <xf numFmtId="3" fontId="14" fillId="0" borderId="11" xfId="0" applyNumberFormat="1" applyFont="1" applyBorder="1" applyAlignment="1">
      <alignment horizontal="center" vertical="center"/>
    </xf>
    <xf numFmtId="9" fontId="16" fillId="3" borderId="16" xfId="0" applyNumberFormat="1" applyFont="1" applyFill="1" applyBorder="1" applyAlignment="1">
      <alignment horizontal="center" vertical="center"/>
    </xf>
    <xf numFmtId="0" fontId="27" fillId="0" borderId="11" xfId="0" applyFont="1" applyBorder="1" applyAlignment="1">
      <alignment horizontal="left" vertical="center"/>
    </xf>
    <xf numFmtId="3" fontId="14" fillId="0" borderId="11" xfId="0" applyNumberFormat="1" applyFont="1" applyBorder="1" applyAlignment="1">
      <alignment horizontal="left" vertical="center"/>
    </xf>
    <xf numFmtId="0" fontId="26" fillId="0" borderId="11" xfId="0" applyFont="1" applyBorder="1" applyAlignment="1">
      <alignment horizontal="left" vertical="center" wrapText="1"/>
    </xf>
    <xf numFmtId="3" fontId="14" fillId="0" borderId="39" xfId="0" applyNumberFormat="1" applyFont="1" applyBorder="1" applyAlignment="1">
      <alignment horizontal="center" vertical="center"/>
    </xf>
    <xf numFmtId="1" fontId="26" fillId="0" borderId="16" xfId="0" applyNumberFormat="1" applyFont="1" applyBorder="1" applyAlignment="1">
      <alignment horizontal="center" vertical="center" wrapText="1"/>
    </xf>
    <xf numFmtId="1" fontId="26" fillId="3" borderId="16" xfId="0" applyNumberFormat="1" applyFont="1" applyFill="1" applyBorder="1" applyAlignment="1">
      <alignment horizontal="center" vertical="center" wrapText="1"/>
    </xf>
    <xf numFmtId="4" fontId="14" fillId="0" borderId="22" xfId="0" applyNumberFormat="1" applyFont="1" applyBorder="1" applyAlignment="1">
      <alignment horizontal="center" vertical="center"/>
    </xf>
    <xf numFmtId="10" fontId="8" fillId="15" borderId="0" xfId="1" applyNumberFormat="1" applyFont="1" applyFill="1"/>
    <xf numFmtId="3" fontId="9" fillId="0" borderId="16" xfId="1" applyNumberFormat="1" applyFont="1" applyFill="1" applyBorder="1" applyAlignment="1">
      <alignment horizontal="left" vertical="center" wrapText="1"/>
    </xf>
    <xf numFmtId="3" fontId="16" fillId="0" borderId="16" xfId="1" applyNumberFormat="1" applyFont="1" applyFill="1" applyBorder="1" applyAlignment="1">
      <alignment horizontal="center" vertical="center"/>
    </xf>
    <xf numFmtId="164" fontId="14" fillId="0" borderId="16" xfId="1" applyNumberFormat="1" applyFont="1" applyFill="1" applyBorder="1" applyAlignment="1">
      <alignment horizontal="center" vertical="center"/>
    </xf>
    <xf numFmtId="165" fontId="14" fillId="0" borderId="16" xfId="1" applyNumberFormat="1" applyFont="1" applyFill="1" applyBorder="1" applyAlignment="1">
      <alignment horizontal="center" vertical="center"/>
    </xf>
    <xf numFmtId="3" fontId="9" fillId="0" borderId="16" xfId="1" applyNumberFormat="1" applyFont="1" applyFill="1" applyBorder="1" applyAlignment="1">
      <alignment horizontal="center" vertical="center" wrapText="1"/>
    </xf>
    <xf numFmtId="0" fontId="62" fillId="15" borderId="0" xfId="0" applyFont="1" applyFill="1"/>
    <xf numFmtId="3" fontId="14" fillId="3" borderId="0" xfId="0" applyNumberFormat="1" applyFont="1" applyFill="1" applyAlignment="1">
      <alignment vertical="center"/>
    </xf>
    <xf numFmtId="3" fontId="8" fillId="15" borderId="0" xfId="0" applyNumberFormat="1" applyFont="1" applyFill="1"/>
    <xf numFmtId="3" fontId="37" fillId="3" borderId="16" xfId="0" applyNumberFormat="1" applyFont="1" applyFill="1" applyBorder="1" applyAlignment="1">
      <alignment horizontal="center" vertical="center"/>
    </xf>
    <xf numFmtId="3" fontId="37" fillId="3" borderId="16" xfId="0" applyNumberFormat="1" applyFont="1" applyFill="1" applyBorder="1" applyAlignment="1">
      <alignment vertical="center"/>
    </xf>
    <xf numFmtId="4" fontId="14" fillId="3" borderId="0" xfId="0" applyNumberFormat="1" applyFont="1" applyFill="1" applyAlignment="1">
      <alignment vertical="center"/>
    </xf>
    <xf numFmtId="164" fontId="14" fillId="0" borderId="16" xfId="1" applyNumberFormat="1" applyFont="1" applyBorder="1" applyAlignment="1">
      <alignment horizontal="center" vertical="center"/>
    </xf>
    <xf numFmtId="165" fontId="16" fillId="0" borderId="16" xfId="1" applyNumberFormat="1" applyFont="1" applyFill="1" applyBorder="1" applyAlignment="1">
      <alignment horizontal="center" vertical="center"/>
    </xf>
    <xf numFmtId="164" fontId="26" fillId="0" borderId="16" xfId="0" applyNumberFormat="1" applyFont="1" applyBorder="1" applyAlignment="1">
      <alignment horizontal="center" vertical="center" wrapText="1"/>
    </xf>
    <xf numFmtId="164" fontId="14" fillId="0" borderId="22" xfId="1" applyNumberFormat="1" applyFont="1" applyBorder="1" applyAlignment="1">
      <alignment horizontal="center" vertical="center"/>
    </xf>
    <xf numFmtId="9" fontId="14" fillId="3" borderId="22" xfId="1" applyFont="1" applyFill="1" applyBorder="1" applyAlignment="1">
      <alignment horizontal="center" vertical="center"/>
    </xf>
    <xf numFmtId="0" fontId="17" fillId="4" borderId="35"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9" xfId="0" applyFont="1" applyFill="1" applyBorder="1" applyAlignment="1">
      <alignment horizontal="center" vertical="center" wrapText="1"/>
    </xf>
    <xf numFmtId="3" fontId="52" fillId="3" borderId="18" xfId="1" applyNumberFormat="1" applyFont="1" applyFill="1" applyBorder="1" applyAlignment="1">
      <alignment horizontal="center" vertical="center"/>
    </xf>
    <xf numFmtId="3" fontId="52" fillId="3" borderId="19" xfId="1" applyNumberFormat="1" applyFont="1" applyFill="1" applyBorder="1" applyAlignment="1">
      <alignment horizontal="center" vertical="center"/>
    </xf>
    <xf numFmtId="0" fontId="17" fillId="4" borderId="6" xfId="0" applyFont="1" applyFill="1" applyBorder="1" applyAlignment="1">
      <alignment horizontal="center" vertical="center" wrapText="1"/>
    </xf>
    <xf numFmtId="0" fontId="27" fillId="0" borderId="18" xfId="0" applyFont="1" applyBorder="1" applyAlignment="1">
      <alignment horizontal="center" vertical="center" wrapText="1"/>
    </xf>
    <xf numFmtId="0" fontId="26" fillId="0" borderId="18" xfId="0" applyFont="1" applyBorder="1" applyAlignment="1">
      <alignment horizontal="center" vertical="center" wrapText="1"/>
    </xf>
    <xf numFmtId="3" fontId="14" fillId="0" borderId="0" xfId="0" applyNumberFormat="1" applyFont="1" applyAlignment="1">
      <alignment vertical="center"/>
    </xf>
    <xf numFmtId="0" fontId="14" fillId="0" borderId="26" xfId="0" applyFont="1" applyBorder="1" applyAlignment="1">
      <alignment vertical="center"/>
    </xf>
    <xf numFmtId="0" fontId="14" fillId="0" borderId="11" xfId="0" applyFont="1" applyBorder="1" applyAlignment="1">
      <alignment vertical="center"/>
    </xf>
    <xf numFmtId="0" fontId="14" fillId="0" borderId="27" xfId="0" applyFont="1" applyBorder="1" applyAlignment="1">
      <alignment vertical="center"/>
    </xf>
    <xf numFmtId="3" fontId="14" fillId="0" borderId="34" xfId="0" applyNumberFormat="1" applyFont="1" applyBorder="1" applyAlignment="1">
      <alignment vertical="center"/>
    </xf>
    <xf numFmtId="0" fontId="14" fillId="0" borderId="23" xfId="0" applyFont="1" applyBorder="1" applyAlignment="1">
      <alignment vertical="center"/>
    </xf>
    <xf numFmtId="0" fontId="14" fillId="0" borderId="10" xfId="0" applyFont="1" applyBorder="1" applyAlignment="1">
      <alignment vertical="center"/>
    </xf>
    <xf numFmtId="0" fontId="14" fillId="0" borderId="24" xfId="0" applyFont="1" applyBorder="1" applyAlignment="1">
      <alignment vertical="center"/>
    </xf>
    <xf numFmtId="0" fontId="27" fillId="0" borderId="11" xfId="0" applyFont="1" applyBorder="1" applyAlignment="1">
      <alignment horizontal="center" vertical="center" wrapText="1"/>
    </xf>
    <xf numFmtId="0" fontId="26" fillId="0" borderId="11" xfId="0" applyFont="1" applyBorder="1" applyAlignment="1">
      <alignment horizontal="center" vertical="center" wrapText="1"/>
    </xf>
    <xf numFmtId="3" fontId="14" fillId="0" borderId="11" xfId="0" applyNumberFormat="1" applyFont="1" applyBorder="1" applyAlignment="1">
      <alignment vertical="center"/>
    </xf>
    <xf numFmtId="3" fontId="14" fillId="0" borderId="27" xfId="0" applyNumberFormat="1" applyFont="1" applyBorder="1" applyAlignment="1">
      <alignment vertical="center"/>
    </xf>
    <xf numFmtId="0" fontId="14" fillId="0" borderId="25" xfId="0" applyFont="1" applyBorder="1" applyAlignment="1">
      <alignment vertical="center"/>
    </xf>
    <xf numFmtId="0" fontId="14" fillId="0" borderId="34" xfId="0" applyFont="1" applyBorder="1" applyAlignment="1">
      <alignment vertical="center"/>
    </xf>
    <xf numFmtId="164" fontId="14" fillId="0" borderId="22" xfId="0" applyNumberFormat="1" applyFont="1" applyBorder="1" applyAlignment="1">
      <alignment horizontal="center" vertical="center"/>
    </xf>
    <xf numFmtId="164" fontId="14" fillId="0" borderId="18" xfId="0" applyNumberFormat="1" applyFont="1" applyBorder="1" applyAlignment="1">
      <alignment horizontal="center" vertical="center"/>
    </xf>
    <xf numFmtId="0" fontId="27" fillId="0" borderId="19" xfId="0" applyFont="1" applyBorder="1" applyAlignment="1">
      <alignment horizontal="center" vertical="center" wrapText="1"/>
    </xf>
    <xf numFmtId="164" fontId="14" fillId="0" borderId="19" xfId="0" applyNumberFormat="1" applyFont="1" applyBorder="1" applyAlignment="1">
      <alignment horizontal="center" vertical="center"/>
    </xf>
    <xf numFmtId="10" fontId="14" fillId="0" borderId="29" xfId="1" applyNumberFormat="1" applyFont="1" applyBorder="1" applyAlignment="1">
      <alignment horizontal="center" vertical="center"/>
    </xf>
    <xf numFmtId="9" fontId="14" fillId="0" borderId="27" xfId="0" applyNumberFormat="1" applyFont="1" applyBorder="1" applyAlignment="1">
      <alignment horizontal="center" vertical="center"/>
    </xf>
    <xf numFmtId="3" fontId="54" fillId="0" borderId="0" xfId="0" applyNumberFormat="1" applyFont="1" applyAlignment="1">
      <alignment vertical="center"/>
    </xf>
    <xf numFmtId="3" fontId="54" fillId="0" borderId="34" xfId="0" applyNumberFormat="1" applyFont="1" applyBorder="1" applyAlignment="1">
      <alignment vertical="center"/>
    </xf>
    <xf numFmtId="3" fontId="14" fillId="0" borderId="18" xfId="0" applyNumberFormat="1" applyFont="1" applyBorder="1" applyAlignment="1">
      <alignment vertical="center"/>
    </xf>
    <xf numFmtId="10" fontId="14" fillId="0" borderId="16" xfId="1" applyNumberFormat="1" applyFont="1" applyBorder="1" applyAlignment="1">
      <alignment horizontal="center" vertical="center"/>
    </xf>
    <xf numFmtId="2" fontId="8" fillId="15" borderId="0" xfId="0" applyNumberFormat="1" applyFont="1" applyFill="1"/>
    <xf numFmtId="164" fontId="14" fillId="0" borderId="19" xfId="1" applyNumberFormat="1" applyFont="1" applyBorder="1" applyAlignment="1">
      <alignment horizontal="center" vertical="center"/>
    </xf>
    <xf numFmtId="9" fontId="14" fillId="0" borderId="18" xfId="1" applyFont="1" applyBorder="1" applyAlignment="1">
      <alignment horizontal="center" vertical="center"/>
    </xf>
    <xf numFmtId="2" fontId="26" fillId="3" borderId="16" xfId="0" applyNumberFormat="1" applyFont="1" applyFill="1" applyBorder="1" applyAlignment="1">
      <alignment horizontal="center" vertical="center" wrapText="1"/>
    </xf>
    <xf numFmtId="9" fontId="26" fillId="3" borderId="16" xfId="0" applyNumberFormat="1" applyFont="1" applyFill="1" applyBorder="1" applyAlignment="1">
      <alignment horizontal="center" vertical="center" wrapText="1"/>
    </xf>
    <xf numFmtId="3" fontId="21" fillId="3" borderId="16" xfId="1" applyNumberFormat="1" applyFont="1" applyFill="1" applyBorder="1" applyAlignment="1">
      <alignment horizontal="center" vertical="center"/>
    </xf>
    <xf numFmtId="3" fontId="16" fillId="3" borderId="16" xfId="1" applyNumberFormat="1" applyFont="1" applyFill="1" applyBorder="1" applyAlignment="1">
      <alignment horizontal="center" vertical="center"/>
    </xf>
    <xf numFmtId="3" fontId="14" fillId="3" borderId="18" xfId="1" applyNumberFormat="1" applyFont="1" applyFill="1" applyBorder="1" applyAlignment="1">
      <alignment horizontal="center" vertical="center"/>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3" fontId="16" fillId="0" borderId="16" xfId="0" applyNumberFormat="1" applyFont="1" applyBorder="1" applyAlignment="1">
      <alignment horizontal="center" vertical="center" wrapText="1"/>
    </xf>
    <xf numFmtId="0" fontId="14" fillId="0" borderId="16" xfId="0" applyFont="1" applyBorder="1" applyAlignment="1">
      <alignment vertical="top" wrapText="1"/>
    </xf>
    <xf numFmtId="0" fontId="14" fillId="0" borderId="16" xfId="0" applyFont="1" applyBorder="1" applyAlignment="1">
      <alignment horizontal="left" vertical="top" wrapText="1"/>
    </xf>
    <xf numFmtId="0" fontId="14" fillId="0" borderId="16" xfId="0" applyFont="1" applyBorder="1" applyAlignment="1">
      <alignment horizontal="center" vertical="top" wrapText="1"/>
    </xf>
    <xf numFmtId="0" fontId="26" fillId="0" borderId="16" xfId="0" applyFont="1" applyBorder="1" applyAlignment="1">
      <alignment horizontal="center" vertical="top" wrapText="1"/>
    </xf>
    <xf numFmtId="0" fontId="14" fillId="25" borderId="15" xfId="0" applyFont="1" applyFill="1" applyBorder="1" applyAlignment="1">
      <alignment vertical="top"/>
    </xf>
    <xf numFmtId="0" fontId="16" fillId="0" borderId="14" xfId="0" applyFont="1" applyBorder="1" applyAlignment="1">
      <alignment horizontal="right" vertical="top"/>
    </xf>
    <xf numFmtId="0" fontId="14" fillId="0" borderId="15" xfId="0" applyFont="1" applyBorder="1" applyAlignment="1">
      <alignment vertical="top"/>
    </xf>
    <xf numFmtId="0" fontId="17" fillId="4" borderId="31" xfId="0" applyFont="1" applyFill="1" applyBorder="1" applyAlignment="1">
      <alignment horizontal="center" vertical="top" wrapText="1"/>
    </xf>
    <xf numFmtId="0" fontId="58" fillId="4" borderId="12" xfId="0" applyFont="1" applyFill="1" applyBorder="1" applyAlignment="1">
      <alignment horizontal="center" vertical="top" wrapText="1"/>
    </xf>
    <xf numFmtId="0" fontId="58" fillId="4" borderId="1" xfId="0" applyFont="1" applyFill="1" applyBorder="1" applyAlignment="1">
      <alignment horizontal="center" vertical="top" wrapText="1"/>
    </xf>
    <xf numFmtId="0" fontId="14" fillId="0" borderId="0" xfId="0" applyFont="1" applyAlignment="1">
      <alignment vertical="top"/>
    </xf>
    <xf numFmtId="0" fontId="14" fillId="0" borderId="0" xfId="0" applyFont="1" applyAlignment="1">
      <alignment vertical="top" wrapText="1"/>
    </xf>
    <xf numFmtId="0" fontId="18" fillId="3" borderId="0" xfId="0" applyFont="1" applyFill="1" applyAlignment="1">
      <alignment vertical="top"/>
    </xf>
    <xf numFmtId="0" fontId="14" fillId="3" borderId="0" xfId="0" applyFont="1" applyFill="1" applyAlignment="1">
      <alignment vertical="top"/>
    </xf>
    <xf numFmtId="0" fontId="14" fillId="3" borderId="0" xfId="0" applyFont="1" applyFill="1" applyAlignment="1">
      <alignment vertical="top" wrapText="1"/>
    </xf>
    <xf numFmtId="0" fontId="15" fillId="0" borderId="15" xfId="0" applyFont="1" applyBorder="1" applyAlignment="1">
      <alignment vertical="top"/>
    </xf>
    <xf numFmtId="0" fontId="16" fillId="7" borderId="1" xfId="0" applyFont="1" applyFill="1" applyBorder="1" applyAlignment="1">
      <alignment horizontal="center" vertical="top"/>
    </xf>
    <xf numFmtId="0" fontId="17" fillId="22" borderId="25" xfId="0" applyFont="1" applyFill="1" applyBorder="1" applyAlignment="1">
      <alignment horizontal="left" vertical="top"/>
    </xf>
    <xf numFmtId="0" fontId="58" fillId="22" borderId="0" xfId="0" applyFont="1" applyFill="1" applyAlignment="1">
      <alignment horizontal="center" vertical="top" wrapText="1"/>
    </xf>
    <xf numFmtId="0" fontId="25" fillId="9" borderId="20" xfId="0" applyFont="1" applyFill="1" applyBorder="1" applyAlignment="1">
      <alignment vertical="top"/>
    </xf>
    <xf numFmtId="0" fontId="25" fillId="9" borderId="21" xfId="0" applyFont="1" applyFill="1" applyBorder="1" applyAlignment="1">
      <alignment vertical="top"/>
    </xf>
    <xf numFmtId="0" fontId="25" fillId="9" borderId="21" xfId="0" applyFont="1" applyFill="1" applyBorder="1" applyAlignment="1">
      <alignment vertical="top" wrapText="1"/>
    </xf>
    <xf numFmtId="0" fontId="27" fillId="0" borderId="0" xfId="0" applyFont="1" applyAlignment="1">
      <alignment horizontal="center" vertical="top"/>
    </xf>
    <xf numFmtId="3" fontId="14" fillId="0" borderId="0" xfId="0" applyNumberFormat="1" applyFont="1" applyAlignment="1">
      <alignment horizontal="left" vertical="top"/>
    </xf>
    <xf numFmtId="0" fontId="26" fillId="0" borderId="0" xfId="0" applyFont="1" applyAlignment="1">
      <alignment horizontal="left" vertical="top" wrapText="1"/>
    </xf>
    <xf numFmtId="0" fontId="25" fillId="9" borderId="26" xfId="0" applyFont="1" applyFill="1" applyBorder="1" applyAlignment="1">
      <alignment vertical="top"/>
    </xf>
    <xf numFmtId="0" fontId="25" fillId="9" borderId="11" xfId="0" applyFont="1" applyFill="1" applyBorder="1" applyAlignment="1">
      <alignment vertical="top"/>
    </xf>
    <xf numFmtId="0" fontId="27" fillId="0" borderId="21" xfId="0" applyFont="1" applyBorder="1" applyAlignment="1">
      <alignment horizontal="center" vertical="top"/>
    </xf>
    <xf numFmtId="3" fontId="14" fillId="0" borderId="21" xfId="0" applyNumberFormat="1" applyFont="1" applyBorder="1" applyAlignment="1">
      <alignment horizontal="left" vertical="top"/>
    </xf>
    <xf numFmtId="0" fontId="26" fillId="0" borderId="21" xfId="0" applyFont="1" applyBorder="1" applyAlignment="1">
      <alignment horizontal="left" vertical="top" wrapText="1"/>
    </xf>
    <xf numFmtId="0" fontId="60" fillId="0" borderId="16" xfId="0" applyFont="1" applyBorder="1" applyAlignment="1">
      <alignment horizontal="center" vertical="top" wrapText="1"/>
    </xf>
    <xf numFmtId="0" fontId="14" fillId="15" borderId="0" xfId="0" applyFont="1" applyFill="1" applyAlignment="1">
      <alignment vertical="top"/>
    </xf>
    <xf numFmtId="0" fontId="14" fillId="15" borderId="0" xfId="0" applyFont="1" applyFill="1" applyAlignment="1">
      <alignment vertical="top" wrapText="1"/>
    </xf>
    <xf numFmtId="3" fontId="14" fillId="0" borderId="0" xfId="0" applyNumberFormat="1" applyFont="1" applyBorder="1" applyAlignment="1">
      <alignment horizontal="left" vertical="center"/>
    </xf>
    <xf numFmtId="49" fontId="14" fillId="0" borderId="16" xfId="0" applyNumberFormat="1" applyFont="1" applyBorder="1" applyAlignment="1">
      <alignment horizontal="center" vertical="top" wrapText="1"/>
    </xf>
    <xf numFmtId="0" fontId="14" fillId="0" borderId="18" xfId="0" applyFont="1" applyBorder="1" applyAlignment="1">
      <alignment horizontal="left" vertical="top" wrapText="1"/>
    </xf>
    <xf numFmtId="0" fontId="14" fillId="0" borderId="18" xfId="0" applyFont="1" applyBorder="1" applyAlignment="1">
      <alignment horizontal="center" vertical="top" wrapText="1"/>
    </xf>
    <xf numFmtId="3" fontId="16" fillId="0" borderId="18" xfId="0" applyNumberFormat="1" applyFont="1" applyBorder="1" applyAlignment="1">
      <alignment horizontal="center" vertical="center" wrapText="1"/>
    </xf>
    <xf numFmtId="3" fontId="16" fillId="3" borderId="18" xfId="0" applyNumberFormat="1" applyFont="1" applyFill="1" applyBorder="1" applyAlignment="1">
      <alignment horizontal="center" vertical="center"/>
    </xf>
    <xf numFmtId="0" fontId="14" fillId="0" borderId="18" xfId="0" applyFont="1" applyBorder="1" applyAlignment="1">
      <alignment horizontal="center" vertical="center" wrapText="1"/>
    </xf>
    <xf numFmtId="3" fontId="14" fillId="3" borderId="18" xfId="0" applyNumberFormat="1" applyFont="1" applyFill="1" applyBorder="1" applyAlignment="1">
      <alignment horizontal="center" vertical="center"/>
    </xf>
    <xf numFmtId="0" fontId="14" fillId="0" borderId="19" xfId="0" applyFont="1" applyBorder="1" applyAlignment="1">
      <alignment horizontal="left" vertical="top" wrapText="1"/>
    </xf>
    <xf numFmtId="0" fontId="14" fillId="0" borderId="19" xfId="0" applyFont="1" applyBorder="1" applyAlignment="1">
      <alignment horizontal="center" vertical="center"/>
    </xf>
    <xf numFmtId="3" fontId="16" fillId="0" borderId="19" xfId="0" applyNumberFormat="1" applyFont="1" applyBorder="1" applyAlignment="1">
      <alignment horizontal="center" vertical="center" wrapText="1"/>
    </xf>
    <xf numFmtId="3" fontId="16" fillId="3" borderId="19" xfId="0" applyNumberFormat="1" applyFont="1" applyFill="1" applyBorder="1" applyAlignment="1">
      <alignment horizontal="center" vertical="center"/>
    </xf>
    <xf numFmtId="0" fontId="14" fillId="0" borderId="19" xfId="0" applyFont="1" applyBorder="1" applyAlignment="1">
      <alignment horizontal="center" vertical="center" wrapText="1"/>
    </xf>
    <xf numFmtId="3" fontId="14" fillId="3" borderId="19" xfId="0" applyNumberFormat="1" applyFont="1" applyFill="1" applyBorder="1" applyAlignment="1">
      <alignment horizontal="center" vertical="center"/>
    </xf>
    <xf numFmtId="0" fontId="14" fillId="9" borderId="21" xfId="0" applyFont="1" applyFill="1" applyBorder="1" applyAlignment="1">
      <alignment horizontal="left" vertical="top" wrapText="1"/>
    </xf>
    <xf numFmtId="0" fontId="14" fillId="9" borderId="21" xfId="0" applyFont="1" applyFill="1" applyBorder="1" applyAlignment="1">
      <alignment horizontal="center" vertical="top" wrapText="1"/>
    </xf>
    <xf numFmtId="0" fontId="14" fillId="9" borderId="16" xfId="0" applyFont="1" applyFill="1" applyBorder="1" applyAlignment="1">
      <alignment horizontal="center" vertical="center"/>
    </xf>
    <xf numFmtId="3" fontId="16" fillId="9" borderId="16" xfId="0" applyNumberFormat="1" applyFont="1" applyFill="1" applyBorder="1" applyAlignment="1">
      <alignment horizontal="center" vertical="center" wrapText="1"/>
    </xf>
    <xf numFmtId="3" fontId="16" fillId="9" borderId="16" xfId="0" applyNumberFormat="1" applyFont="1" applyFill="1" applyBorder="1" applyAlignment="1">
      <alignment horizontal="center" vertical="center"/>
    </xf>
    <xf numFmtId="0" fontId="14" fillId="9" borderId="16" xfId="0" applyFont="1" applyFill="1" applyBorder="1" applyAlignment="1">
      <alignment horizontal="center" vertical="center" wrapText="1"/>
    </xf>
    <xf numFmtId="3" fontId="14" fillId="9" borderId="16" xfId="0" applyNumberFormat="1" applyFont="1" applyFill="1" applyBorder="1" applyAlignment="1">
      <alignment horizontal="center" vertical="center"/>
    </xf>
    <xf numFmtId="0" fontId="25" fillId="9" borderId="16" xfId="0" applyFont="1" applyFill="1" applyBorder="1" applyAlignment="1">
      <alignment horizontal="center" vertical="top"/>
    </xf>
    <xf numFmtId="49" fontId="60" fillId="0" borderId="19" xfId="0" applyNumberFormat="1" applyFont="1" applyBorder="1" applyAlignment="1">
      <alignment horizontal="center" vertical="center" wrapText="1"/>
    </xf>
    <xf numFmtId="49" fontId="14" fillId="0" borderId="19" xfId="0" applyNumberFormat="1" applyFont="1" applyBorder="1" applyAlignment="1">
      <alignment horizontal="center" vertical="top" wrapText="1"/>
    </xf>
    <xf numFmtId="49" fontId="60" fillId="0" borderId="16" xfId="0" applyNumberFormat="1" applyFont="1" applyBorder="1" applyAlignment="1">
      <alignment horizontal="center" vertical="center" wrapText="1"/>
    </xf>
    <xf numFmtId="0" fontId="22" fillId="0" borderId="16" xfId="0" applyFont="1" applyBorder="1" applyAlignment="1">
      <alignment horizontal="center" vertical="top" wrapText="1"/>
    </xf>
    <xf numFmtId="0" fontId="22" fillId="0" borderId="18" xfId="0" applyFont="1" applyBorder="1" applyAlignment="1">
      <alignment horizontal="center" vertical="top" wrapText="1"/>
    </xf>
    <xf numFmtId="0" fontId="22" fillId="9" borderId="21" xfId="0" applyFont="1" applyFill="1" applyBorder="1" applyAlignment="1">
      <alignment horizontal="center" vertical="top" wrapText="1"/>
    </xf>
    <xf numFmtId="0" fontId="21" fillId="9" borderId="21" xfId="0" applyFont="1" applyFill="1" applyBorder="1" applyAlignment="1">
      <alignment vertical="top"/>
    </xf>
    <xf numFmtId="0" fontId="16" fillId="25" borderId="14" xfId="0" applyFont="1" applyFill="1" applyBorder="1" applyAlignment="1">
      <alignment horizontal="center" vertical="center"/>
    </xf>
    <xf numFmtId="0" fontId="14" fillId="0" borderId="0" xfId="0" applyFont="1" applyAlignment="1">
      <alignment horizontal="center" vertical="center"/>
    </xf>
    <xf numFmtId="0" fontId="16" fillId="3" borderId="0" xfId="0" applyFont="1" applyFill="1" applyAlignment="1">
      <alignment horizontal="center"/>
    </xf>
    <xf numFmtId="0" fontId="14" fillId="3" borderId="0" xfId="0" applyFont="1" applyFill="1" applyAlignment="1">
      <alignment horizontal="center"/>
    </xf>
    <xf numFmtId="0" fontId="14" fillId="0" borderId="14" xfId="0" applyFont="1" applyBorder="1" applyAlignment="1">
      <alignment horizontal="center" vertical="center"/>
    </xf>
    <xf numFmtId="0" fontId="14" fillId="0" borderId="0" xfId="0" applyFont="1" applyAlignment="1">
      <alignment horizontal="center"/>
    </xf>
    <xf numFmtId="0" fontId="60" fillId="0" borderId="16" xfId="0" applyFont="1" applyBorder="1" applyAlignment="1">
      <alignment horizontal="center" vertical="center" wrapText="1"/>
    </xf>
    <xf numFmtId="49" fontId="60" fillId="0" borderId="18" xfId="0" applyNumberFormat="1" applyFont="1" applyBorder="1" applyAlignment="1">
      <alignment horizontal="center" vertical="center" wrapText="1"/>
    </xf>
    <xf numFmtId="0" fontId="14" fillId="15" borderId="0" xfId="0" applyFont="1" applyFill="1" applyAlignment="1">
      <alignment horizontal="center"/>
    </xf>
    <xf numFmtId="3" fontId="14" fillId="0" borderId="16" xfId="0" applyNumberFormat="1" applyFont="1" applyBorder="1" applyAlignment="1">
      <alignment horizontal="left" vertical="center"/>
    </xf>
    <xf numFmtId="0" fontId="14" fillId="0" borderId="16" xfId="0" applyFont="1" applyBorder="1"/>
    <xf numFmtId="0" fontId="8" fillId="0" borderId="0" xfId="0" applyFont="1" applyFill="1" applyAlignment="1">
      <alignment vertical="center"/>
    </xf>
    <xf numFmtId="0" fontId="8" fillId="0" borderId="0" xfId="0" applyFont="1" applyFill="1"/>
    <xf numFmtId="0" fontId="25" fillId="0" borderId="19" xfId="0" applyFont="1" applyFill="1" applyBorder="1" applyAlignment="1">
      <alignment horizontal="center" vertical="top"/>
    </xf>
    <xf numFmtId="0" fontId="22" fillId="0" borderId="2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10" xfId="0" applyFont="1" applyFill="1" applyBorder="1" applyAlignment="1">
      <alignment horizontal="left" vertical="top" wrapText="1"/>
    </xf>
    <xf numFmtId="0" fontId="14" fillId="0" borderId="19" xfId="0" applyFont="1" applyFill="1" applyBorder="1" applyAlignment="1">
      <alignment horizontal="center" vertical="center"/>
    </xf>
    <xf numFmtId="3" fontId="16" fillId="0" borderId="19"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3" fontId="14" fillId="0" borderId="19" xfId="0" applyNumberFormat="1" applyFont="1" applyFill="1" applyBorder="1" applyAlignment="1">
      <alignment horizontal="center" vertical="center"/>
    </xf>
    <xf numFmtId="3" fontId="14" fillId="0" borderId="22" xfId="0" applyNumberFormat="1" applyFont="1" applyFill="1" applyBorder="1" applyAlignment="1">
      <alignment horizontal="center" vertical="center"/>
    </xf>
    <xf numFmtId="0" fontId="14" fillId="0" borderId="0" xfId="0" applyFont="1" applyFill="1" applyAlignment="1">
      <alignment vertical="center"/>
    </xf>
    <xf numFmtId="0" fontId="25" fillId="0" borderId="16" xfId="0" applyFont="1" applyFill="1" applyBorder="1" applyAlignment="1">
      <alignment horizontal="center" vertical="top"/>
    </xf>
    <xf numFmtId="0" fontId="25" fillId="0" borderId="21" xfId="0" applyFont="1" applyFill="1" applyBorder="1" applyAlignment="1">
      <alignment vertical="top"/>
    </xf>
    <xf numFmtId="0" fontId="21" fillId="0" borderId="21" xfId="0" applyFont="1" applyFill="1" applyBorder="1" applyAlignment="1">
      <alignment vertical="top"/>
    </xf>
    <xf numFmtId="49" fontId="22" fillId="0" borderId="16" xfId="0" applyNumberFormat="1" applyFont="1" applyBorder="1" applyAlignment="1">
      <alignment horizontal="center" vertical="center" wrapText="1"/>
    </xf>
    <xf numFmtId="3" fontId="14" fillId="0" borderId="16" xfId="0" applyNumberFormat="1" applyFont="1" applyBorder="1" applyAlignment="1">
      <alignment horizontal="center" vertical="top" wrapText="1"/>
    </xf>
    <xf numFmtId="3" fontId="16" fillId="0" borderId="40" xfId="0" applyNumberFormat="1" applyFont="1" applyBorder="1" applyAlignment="1">
      <alignment horizontal="center" vertical="center" wrapText="1"/>
    </xf>
    <xf numFmtId="3" fontId="16" fillId="3"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3" fontId="16" fillId="0" borderId="21" xfId="0" applyNumberFormat="1" applyFont="1" applyBorder="1" applyAlignment="1">
      <alignment horizontal="center" vertical="center" wrapText="1"/>
    </xf>
    <xf numFmtId="3" fontId="14" fillId="0" borderId="16" xfId="0" applyNumberFormat="1" applyFont="1" applyBorder="1" applyAlignment="1">
      <alignment horizontal="left" vertical="top"/>
    </xf>
    <xf numFmtId="0" fontId="26" fillId="0" borderId="16" xfId="0" applyFont="1" applyBorder="1" applyAlignment="1">
      <alignment horizontal="left" vertical="top" wrapText="1"/>
    </xf>
    <xf numFmtId="0" fontId="26" fillId="0" borderId="18" xfId="0" applyFont="1" applyBorder="1" applyAlignment="1">
      <alignment horizontal="left" vertical="top" wrapText="1"/>
    </xf>
    <xf numFmtId="3" fontId="14" fillId="0" borderId="18" xfId="0" applyNumberFormat="1" applyFont="1" applyBorder="1" applyAlignment="1">
      <alignment horizontal="left" vertical="center"/>
    </xf>
    <xf numFmtId="0" fontId="14" fillId="0" borderId="18" xfId="0" applyFont="1" applyBorder="1"/>
    <xf numFmtId="0" fontId="26" fillId="0" borderId="19" xfId="0" applyFont="1" applyBorder="1" applyAlignment="1">
      <alignment horizontal="left" vertical="top" wrapText="1"/>
    </xf>
    <xf numFmtId="3" fontId="14" fillId="0" borderId="19" xfId="0" applyNumberFormat="1" applyFont="1" applyBorder="1" applyAlignment="1">
      <alignment horizontal="left" vertical="center"/>
    </xf>
    <xf numFmtId="0" fontId="14" fillId="0" borderId="19" xfId="0" applyFont="1" applyBorder="1"/>
    <xf numFmtId="0" fontId="8" fillId="15" borderId="0" xfId="0" applyFont="1" applyFill="1" applyBorder="1"/>
    <xf numFmtId="0" fontId="8" fillId="0" borderId="0" xfId="0" applyFont="1" applyBorder="1"/>
    <xf numFmtId="0" fontId="14" fillId="0" borderId="0" xfId="0" applyFont="1" applyBorder="1"/>
    <xf numFmtId="0" fontId="25" fillId="9" borderId="16" xfId="0" applyFont="1" applyFill="1" applyBorder="1" applyAlignment="1">
      <alignment horizontal="center" vertical="center" wrapText="1"/>
    </xf>
    <xf numFmtId="49" fontId="22" fillId="0" borderId="18" xfId="0" applyNumberFormat="1" applyFont="1" applyBorder="1" applyAlignment="1">
      <alignment horizontal="center" vertical="center" wrapText="1"/>
    </xf>
    <xf numFmtId="3" fontId="14" fillId="0" borderId="18" xfId="0" applyNumberFormat="1" applyFont="1" applyBorder="1" applyAlignment="1">
      <alignment horizontal="center" vertical="top"/>
    </xf>
    <xf numFmtId="49" fontId="22" fillId="0" borderId="19" xfId="0" applyNumberFormat="1" applyFont="1" applyBorder="1" applyAlignment="1">
      <alignment horizontal="center" vertical="center" wrapText="1"/>
    </xf>
    <xf numFmtId="3" fontId="14" fillId="0" borderId="19" xfId="0" applyNumberFormat="1" applyFont="1" applyBorder="1" applyAlignment="1">
      <alignment horizontal="center" vertical="top"/>
    </xf>
    <xf numFmtId="49" fontId="24" fillId="0" borderId="16" xfId="0" applyNumberFormat="1" applyFont="1" applyBorder="1" applyAlignment="1">
      <alignment horizontal="center" vertical="center" wrapText="1"/>
    </xf>
    <xf numFmtId="0" fontId="17" fillId="22" borderId="25" xfId="0" applyFont="1" applyFill="1" applyBorder="1" applyAlignment="1">
      <alignment horizontal="center" vertical="top"/>
    </xf>
    <xf numFmtId="0" fontId="63" fillId="15" borderId="0" xfId="0" applyFont="1" applyFill="1"/>
    <xf numFmtId="0" fontId="63" fillId="0" borderId="0" xfId="0" applyFont="1"/>
    <xf numFmtId="3" fontId="22" fillId="0" borderId="16" xfId="0" applyNumberFormat="1" applyFont="1" applyBorder="1" applyAlignment="1">
      <alignment horizontal="left" vertical="center"/>
    </xf>
    <xf numFmtId="0" fontId="22" fillId="0" borderId="16" xfId="0" applyFont="1" applyBorder="1"/>
    <xf numFmtId="0" fontId="22" fillId="0" borderId="0" xfId="0" applyFont="1"/>
    <xf numFmtId="0" fontId="25" fillId="9" borderId="20" xfId="0" applyFont="1" applyFill="1" applyBorder="1" applyAlignment="1">
      <alignment vertical="center" wrapText="1"/>
    </xf>
    <xf numFmtId="0" fontId="25" fillId="9" borderId="20" xfId="0" applyFont="1" applyFill="1" applyBorder="1" applyAlignment="1">
      <alignment vertical="center"/>
    </xf>
    <xf numFmtId="0" fontId="25" fillId="9" borderId="20" xfId="0" applyFont="1" applyFill="1" applyBorder="1" applyAlignment="1">
      <alignment horizontal="center" vertical="center" wrapText="1"/>
    </xf>
    <xf numFmtId="0" fontId="8" fillId="0" borderId="0" xfId="0" applyFont="1" applyFill="1" applyBorder="1"/>
    <xf numFmtId="0" fontId="25" fillId="0" borderId="19"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14" fillId="0" borderId="0" xfId="0" applyFont="1" applyFill="1" applyBorder="1"/>
    <xf numFmtId="3" fontId="22" fillId="0" borderId="16" xfId="0" applyNumberFormat="1" applyFont="1" applyBorder="1" applyAlignment="1">
      <alignment horizontal="center" vertical="top" wrapText="1"/>
    </xf>
    <xf numFmtId="0" fontId="25" fillId="9" borderId="20" xfId="0" applyFont="1" applyFill="1" applyBorder="1" applyAlignment="1">
      <alignment horizontal="center" vertical="center"/>
    </xf>
    <xf numFmtId="0" fontId="22" fillId="0" borderId="16" xfId="0" applyFont="1" applyBorder="1" applyAlignment="1">
      <alignment horizontal="left" vertical="top" wrapText="1"/>
    </xf>
    <xf numFmtId="3" fontId="15" fillId="3" borderId="16" xfId="0" applyNumberFormat="1" applyFont="1" applyFill="1" applyBorder="1" applyAlignment="1">
      <alignment horizontal="center" vertical="center"/>
    </xf>
    <xf numFmtId="3" fontId="22" fillId="0" borderId="16" xfId="0" applyNumberFormat="1" applyFont="1" applyBorder="1" applyAlignment="1">
      <alignment horizontal="center" vertical="center"/>
    </xf>
    <xf numFmtId="49" fontId="22" fillId="0" borderId="16" xfId="0" applyNumberFormat="1" applyFont="1" applyBorder="1" applyAlignment="1">
      <alignment vertical="center" wrapText="1"/>
    </xf>
    <xf numFmtId="3" fontId="15" fillId="0" borderId="16" xfId="0" applyNumberFormat="1" applyFont="1" applyFill="1" applyBorder="1" applyAlignment="1">
      <alignment horizontal="center" vertical="center"/>
    </xf>
    <xf numFmtId="0" fontId="27" fillId="0" borderId="23" xfId="0" applyFont="1" applyBorder="1" applyAlignment="1">
      <alignment vertical="center"/>
    </xf>
    <xf numFmtId="0" fontId="25" fillId="0" borderId="10" xfId="0" applyFont="1" applyBorder="1" applyAlignment="1">
      <alignment vertical="center" wrapText="1"/>
    </xf>
    <xf numFmtId="0" fontId="25" fillId="0" borderId="5" xfId="0" applyFont="1" applyBorder="1" applyAlignment="1">
      <alignment horizontal="left" vertical="center" wrapText="1"/>
    </xf>
    <xf numFmtId="3" fontId="14" fillId="0" borderId="0" xfId="0" applyNumberFormat="1" applyFont="1" applyBorder="1" applyAlignment="1">
      <alignment horizontal="center" vertical="center"/>
    </xf>
    <xf numFmtId="3" fontId="14" fillId="0" borderId="6" xfId="0" applyNumberFormat="1" applyFont="1" applyBorder="1" applyAlignment="1">
      <alignment horizontal="center" vertical="center"/>
    </xf>
    <xf numFmtId="0" fontId="22" fillId="0" borderId="16" xfId="0" applyFont="1" applyBorder="1" applyAlignment="1">
      <alignment horizontal="center" vertical="center" wrapText="1"/>
    </xf>
    <xf numFmtId="0" fontId="27" fillId="0" borderId="16" xfId="0" applyFont="1" applyBorder="1" applyAlignment="1">
      <alignment horizontal="left" vertical="center"/>
    </xf>
    <xf numFmtId="0" fontId="26" fillId="0" borderId="16" xfId="0" applyFont="1" applyBorder="1" applyAlignment="1">
      <alignment horizontal="left" vertical="center" wrapText="1"/>
    </xf>
    <xf numFmtId="3" fontId="61" fillId="0" borderId="16" xfId="0" applyNumberFormat="1" applyFont="1" applyBorder="1" applyAlignment="1">
      <alignment vertical="center"/>
    </xf>
    <xf numFmtId="3" fontId="64" fillId="0" borderId="16" xfId="0" applyNumberFormat="1" applyFont="1" applyBorder="1" applyAlignment="1">
      <alignment vertical="center"/>
    </xf>
    <xf numFmtId="3" fontId="65" fillId="0" borderId="16" xfId="0" applyNumberFormat="1" applyFont="1" applyBorder="1" applyAlignment="1">
      <alignment vertical="center"/>
    </xf>
    <xf numFmtId="3" fontId="61" fillId="3" borderId="16" xfId="0" applyNumberFormat="1" applyFont="1" applyFill="1" applyBorder="1" applyAlignment="1">
      <alignment vertical="center"/>
    </xf>
    <xf numFmtId="9" fontId="14" fillId="3" borderId="0" xfId="1" applyFont="1" applyFill="1" applyBorder="1" applyAlignment="1">
      <alignment horizontal="center" vertical="center"/>
    </xf>
    <xf numFmtId="3" fontId="14" fillId="28" borderId="16" xfId="0" applyNumberFormat="1" applyFont="1" applyFill="1" applyBorder="1" applyAlignment="1">
      <alignment horizontal="center" vertical="center"/>
    </xf>
    <xf numFmtId="3" fontId="37" fillId="28" borderId="16" xfId="0" applyNumberFormat="1" applyFont="1" applyFill="1" applyBorder="1" applyAlignment="1">
      <alignment horizontal="center" vertical="center"/>
    </xf>
    <xf numFmtId="3" fontId="66" fillId="3" borderId="16" xfId="0" applyNumberFormat="1" applyFont="1" applyFill="1" applyBorder="1" applyAlignment="1">
      <alignment horizontal="center" vertical="center"/>
    </xf>
    <xf numFmtId="3" fontId="66" fillId="0" borderId="38" xfId="0" applyNumberFormat="1" applyFont="1" applyBorder="1" applyAlignment="1">
      <alignment horizontal="center" vertical="center" wrapText="1"/>
    </xf>
    <xf numFmtId="3" fontId="66" fillId="0" borderId="16" xfId="0" applyNumberFormat="1" applyFont="1" applyBorder="1" applyAlignment="1">
      <alignment horizontal="center" vertical="center" wrapText="1"/>
    </xf>
    <xf numFmtId="3" fontId="22" fillId="3" borderId="16" xfId="1" applyNumberFormat="1" applyFont="1" applyFill="1" applyBorder="1" applyAlignment="1">
      <alignment horizontal="center" vertical="center"/>
    </xf>
    <xf numFmtId="3" fontId="66" fillId="3" borderId="16" xfId="0" applyNumberFormat="1" applyFont="1" applyFill="1" applyBorder="1" applyAlignment="1">
      <alignment horizontal="center" vertical="top" wrapText="1"/>
    </xf>
    <xf numFmtId="3" fontId="54" fillId="29" borderId="16" xfId="1" applyNumberFormat="1" applyFont="1" applyFill="1" applyBorder="1" applyAlignment="1">
      <alignment horizontal="center" vertical="center"/>
    </xf>
    <xf numFmtId="0" fontId="43" fillId="0" borderId="16" xfId="0" applyFont="1" applyBorder="1" applyAlignment="1">
      <alignment horizontal="left" vertical="center" wrapText="1"/>
    </xf>
    <xf numFmtId="4" fontId="14" fillId="3" borderId="16" xfId="0" applyNumberFormat="1" applyFont="1" applyFill="1" applyBorder="1" applyAlignment="1">
      <alignment horizontal="center" vertical="center"/>
    </xf>
    <xf numFmtId="4" fontId="14" fillId="0" borderId="16" xfId="0" applyNumberFormat="1" applyFont="1" applyFill="1" applyBorder="1" applyAlignment="1">
      <alignment horizontal="center" vertical="center"/>
    </xf>
    <xf numFmtId="0" fontId="17" fillId="4" borderId="12" xfId="0" applyFont="1" applyFill="1" applyBorder="1" applyAlignment="1">
      <alignment horizontal="center" vertical="center" wrapText="1"/>
    </xf>
    <xf numFmtId="0" fontId="30" fillId="0" borderId="18" xfId="0" applyFont="1" applyBorder="1" applyAlignment="1">
      <alignment horizontal="center" vertical="center" wrapText="1"/>
    </xf>
    <xf numFmtId="0" fontId="17" fillId="5" borderId="12" xfId="0" applyFont="1" applyFill="1" applyBorder="1" applyAlignment="1">
      <alignment vertical="center" wrapText="1"/>
    </xf>
    <xf numFmtId="0" fontId="17" fillId="22" borderId="0" xfId="0" applyFont="1" applyFill="1" applyAlignment="1">
      <alignment vertical="center" wrapText="1"/>
    </xf>
    <xf numFmtId="3" fontId="14" fillId="9" borderId="21" xfId="0" applyNumberFormat="1" applyFont="1" applyFill="1" applyBorder="1" applyAlignment="1">
      <alignment vertical="center"/>
    </xf>
    <xf numFmtId="3" fontId="14" fillId="0" borderId="10" xfId="0" applyNumberFormat="1" applyFont="1" applyBorder="1" applyAlignment="1">
      <alignment vertical="center"/>
    </xf>
    <xf numFmtId="0" fontId="14" fillId="0" borderId="16" xfId="0" applyFont="1" applyBorder="1" applyAlignment="1">
      <alignment vertical="center" wrapText="1"/>
    </xf>
    <xf numFmtId="3" fontId="14" fillId="9" borderId="11" xfId="0" applyNumberFormat="1" applyFont="1" applyFill="1" applyBorder="1" applyAlignment="1">
      <alignment vertical="center"/>
    </xf>
    <xf numFmtId="3" fontId="14" fillId="0" borderId="22" xfId="0" applyNumberFormat="1" applyFont="1" applyBorder="1" applyAlignment="1">
      <alignment vertical="center" wrapText="1"/>
    </xf>
    <xf numFmtId="3" fontId="16" fillId="9" borderId="16" xfId="0" applyNumberFormat="1" applyFont="1" applyFill="1" applyBorder="1" applyAlignment="1">
      <alignment vertical="center"/>
    </xf>
    <xf numFmtId="0" fontId="17" fillId="22" borderId="25" xfId="0" applyFont="1" applyFill="1" applyBorder="1" applyAlignment="1">
      <alignment vertical="center"/>
    </xf>
    <xf numFmtId="3" fontId="14" fillId="9" borderId="39" xfId="0" applyNumberFormat="1" applyFont="1" applyFill="1" applyBorder="1" applyAlignment="1">
      <alignment horizontal="center" vertical="center" wrapText="1"/>
    </xf>
    <xf numFmtId="3" fontId="14" fillId="0" borderId="41" xfId="0" applyNumberFormat="1" applyFont="1" applyBorder="1" applyAlignment="1">
      <alignment horizontal="center" vertical="center" wrapText="1"/>
    </xf>
    <xf numFmtId="3" fontId="14" fillId="3" borderId="39" xfId="0" applyNumberFormat="1" applyFont="1" applyFill="1" applyBorder="1" applyAlignment="1">
      <alignment horizontal="center" vertical="center" wrapText="1"/>
    </xf>
    <xf numFmtId="49" fontId="66" fillId="3" borderId="16" xfId="0" applyNumberFormat="1" applyFont="1" applyFill="1" applyBorder="1" applyAlignment="1">
      <alignment horizontal="left" vertical="center" wrapText="1"/>
    </xf>
    <xf numFmtId="3" fontId="14" fillId="9" borderId="37" xfId="0" applyNumberFormat="1" applyFont="1" applyFill="1" applyBorder="1" applyAlignment="1">
      <alignment horizontal="center" vertical="center" wrapText="1"/>
    </xf>
    <xf numFmtId="0" fontId="14" fillId="0" borderId="39" xfId="0" applyFont="1" applyBorder="1" applyAlignment="1">
      <alignment vertical="center" wrapText="1"/>
    </xf>
    <xf numFmtId="3" fontId="14" fillId="3" borderId="21" xfId="0" applyNumberFormat="1" applyFont="1" applyFill="1" applyBorder="1" applyAlignment="1">
      <alignment horizontal="center" vertical="center" wrapText="1"/>
    </xf>
    <xf numFmtId="3" fontId="14" fillId="3" borderId="16" xfId="0" applyNumberFormat="1" applyFont="1" applyFill="1" applyBorder="1" applyAlignment="1">
      <alignment horizontal="center" vertical="center" wrapText="1"/>
    </xf>
    <xf numFmtId="3" fontId="14" fillId="9" borderId="16" xfId="0" applyNumberFormat="1" applyFont="1" applyFill="1" applyBorder="1" applyAlignment="1">
      <alignment horizontal="center" vertical="center" wrapText="1"/>
    </xf>
    <xf numFmtId="3" fontId="14" fillId="0" borderId="19" xfId="0" applyNumberFormat="1" applyFont="1" applyFill="1" applyBorder="1" applyAlignment="1">
      <alignment horizontal="center" vertical="center" wrapText="1"/>
    </xf>
    <xf numFmtId="0" fontId="25" fillId="0" borderId="21" xfId="0" applyFont="1" applyFill="1" applyBorder="1" applyAlignment="1">
      <alignment vertical="center" wrapText="1"/>
    </xf>
    <xf numFmtId="3" fontId="66" fillId="3" borderId="16" xfId="0" applyNumberFormat="1" applyFont="1" applyFill="1" applyBorder="1" applyAlignment="1">
      <alignment horizontal="center"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7" fillId="22" borderId="25" xfId="0" applyFont="1" applyFill="1" applyBorder="1" applyAlignment="1">
      <alignment horizontal="left" vertical="center" wrapText="1"/>
    </xf>
    <xf numFmtId="0" fontId="22" fillId="0" borderId="16" xfId="0" applyFont="1" applyBorder="1" applyAlignment="1">
      <alignment vertical="center" wrapText="1"/>
    </xf>
    <xf numFmtId="0" fontId="14" fillId="3" borderId="16" xfId="0" applyFont="1" applyFill="1" applyBorder="1" applyAlignment="1">
      <alignment vertical="center" wrapText="1"/>
    </xf>
    <xf numFmtId="3" fontId="14" fillId="0" borderId="16" xfId="0" applyNumberFormat="1" applyFont="1" applyBorder="1" applyAlignment="1">
      <alignment horizontal="center" vertical="center" wrapText="1"/>
    </xf>
    <xf numFmtId="0" fontId="61" fillId="0" borderId="16" xfId="0" applyFont="1" applyBorder="1" applyAlignment="1">
      <alignment vertical="center" wrapText="1"/>
    </xf>
    <xf numFmtId="0" fontId="67" fillId="0" borderId="16" xfId="0" applyFont="1" applyBorder="1" applyAlignment="1">
      <alignment horizontal="center" vertical="center" wrapText="1"/>
    </xf>
    <xf numFmtId="0" fontId="14" fillId="0" borderId="21" xfId="0" applyFont="1" applyFill="1" applyBorder="1" applyAlignment="1">
      <alignment vertical="center"/>
    </xf>
    <xf numFmtId="49" fontId="66" fillId="3" borderId="16" xfId="0" applyNumberFormat="1" applyFont="1" applyFill="1" applyBorder="1" applyAlignment="1">
      <alignment horizontal="center" vertical="center"/>
    </xf>
    <xf numFmtId="49" fontId="66" fillId="0" borderId="38" xfId="0" applyNumberFormat="1" applyFont="1" applyBorder="1" applyAlignment="1">
      <alignment horizontal="center" vertical="center" wrapText="1"/>
    </xf>
    <xf numFmtId="49" fontId="66" fillId="3" borderId="16" xfId="0" applyNumberFormat="1" applyFont="1" applyFill="1" applyBorder="1" applyAlignment="1">
      <alignment horizontal="center" vertical="center" wrapText="1"/>
    </xf>
    <xf numFmtId="3" fontId="14" fillId="3" borderId="39" xfId="0" applyNumberFormat="1" applyFont="1" applyFill="1" applyBorder="1" applyAlignment="1">
      <alignment horizontal="center" vertical="top" wrapText="1"/>
    </xf>
    <xf numFmtId="165" fontId="68" fillId="0" borderId="38" xfId="0" applyNumberFormat="1" applyFont="1" applyBorder="1" applyAlignment="1">
      <alignment horizontal="center" vertical="center" wrapText="1"/>
    </xf>
    <xf numFmtId="165" fontId="68" fillId="3" borderId="16" xfId="0" applyNumberFormat="1" applyFont="1" applyFill="1" applyBorder="1" applyAlignment="1">
      <alignment horizontal="center" vertical="center"/>
    </xf>
    <xf numFmtId="3" fontId="68" fillId="0" borderId="38" xfId="0" applyNumberFormat="1" applyFont="1" applyBorder="1" applyAlignment="1">
      <alignment horizontal="center" vertical="center" wrapText="1"/>
    </xf>
    <xf numFmtId="3" fontId="68" fillId="3" borderId="16" xfId="0" applyNumberFormat="1" applyFont="1" applyFill="1" applyBorder="1" applyAlignment="1">
      <alignment horizontal="center" vertical="center"/>
    </xf>
    <xf numFmtId="3" fontId="69" fillId="0" borderId="38" xfId="0" applyNumberFormat="1" applyFont="1" applyBorder="1" applyAlignment="1">
      <alignment horizontal="center" vertical="center" wrapText="1"/>
    </xf>
    <xf numFmtId="0" fontId="68" fillId="0" borderId="38" xfId="0" applyFont="1" applyBorder="1" applyAlignment="1">
      <alignment horizontal="center" vertical="center"/>
    </xf>
    <xf numFmtId="0" fontId="68" fillId="3" borderId="16" xfId="0" applyFont="1" applyFill="1" applyBorder="1" applyAlignment="1">
      <alignment horizontal="center" vertical="center"/>
    </xf>
    <xf numFmtId="164" fontId="68" fillId="0" borderId="38" xfId="0" applyNumberFormat="1" applyFont="1" applyBorder="1" applyAlignment="1">
      <alignment horizontal="center" vertical="center" wrapText="1"/>
    </xf>
    <xf numFmtId="164" fontId="68" fillId="3" borderId="16" xfId="0" applyNumberFormat="1" applyFont="1" applyFill="1" applyBorder="1" applyAlignment="1">
      <alignment horizontal="center" vertical="center"/>
    </xf>
    <xf numFmtId="49" fontId="68" fillId="3" borderId="16" xfId="0" applyNumberFormat="1" applyFont="1" applyFill="1" applyBorder="1" applyAlignment="1">
      <alignment horizontal="center" vertical="center"/>
    </xf>
    <xf numFmtId="3" fontId="68" fillId="0" borderId="22" xfId="0" applyNumberFormat="1" applyFont="1" applyBorder="1" applyAlignment="1">
      <alignment horizontal="center" vertical="center" wrapText="1"/>
    </xf>
    <xf numFmtId="3" fontId="68" fillId="0" borderId="16" xfId="0" applyNumberFormat="1" applyFont="1" applyBorder="1" applyAlignment="1">
      <alignment horizontal="center" vertical="center" wrapText="1"/>
    </xf>
    <xf numFmtId="3" fontId="68" fillId="0" borderId="18" xfId="0" applyNumberFormat="1" applyFont="1" applyBorder="1" applyAlignment="1">
      <alignment horizontal="center" vertical="center" wrapText="1"/>
    </xf>
    <xf numFmtId="3" fontId="68" fillId="3" borderId="18" xfId="0" applyNumberFormat="1" applyFont="1" applyFill="1" applyBorder="1" applyAlignment="1">
      <alignment horizontal="center" vertical="center"/>
    </xf>
    <xf numFmtId="49" fontId="68" fillId="0" borderId="19" xfId="0" applyNumberFormat="1" applyFont="1" applyBorder="1" applyAlignment="1">
      <alignment horizontal="center" vertical="center" wrapText="1"/>
    </xf>
    <xf numFmtId="3" fontId="68" fillId="3" borderId="19" xfId="0" applyNumberFormat="1" applyFont="1" applyFill="1" applyBorder="1" applyAlignment="1">
      <alignment horizontal="center" vertical="center"/>
    </xf>
    <xf numFmtId="0" fontId="70" fillId="9" borderId="21" xfId="0" applyFont="1" applyFill="1" applyBorder="1" applyAlignment="1">
      <alignment vertical="top"/>
    </xf>
    <xf numFmtId="0" fontId="70" fillId="0" borderId="21" xfId="0" applyFont="1" applyFill="1" applyBorder="1" applyAlignment="1">
      <alignment vertical="top"/>
    </xf>
    <xf numFmtId="49" fontId="68" fillId="0" borderId="16" xfId="0" applyNumberFormat="1" applyFont="1" applyBorder="1" applyAlignment="1">
      <alignment horizontal="center" vertical="center" wrapText="1"/>
    </xf>
    <xf numFmtId="4" fontId="68" fillId="3" borderId="16" xfId="0" applyNumberFormat="1" applyFont="1" applyFill="1" applyBorder="1" applyAlignment="1">
      <alignment horizontal="center" vertical="center"/>
    </xf>
    <xf numFmtId="3" fontId="68" fillId="3" borderId="16" xfId="0" applyNumberFormat="1" applyFont="1" applyFill="1" applyBorder="1" applyAlignment="1">
      <alignment horizontal="center" vertical="top" wrapText="1"/>
    </xf>
    <xf numFmtId="3" fontId="68" fillId="0" borderId="16" xfId="0" applyNumberFormat="1" applyFont="1" applyBorder="1" applyAlignment="1">
      <alignment horizontal="center" vertical="center"/>
    </xf>
    <xf numFmtId="9" fontId="68" fillId="0" borderId="38" xfId="0" applyNumberFormat="1" applyFont="1" applyBorder="1" applyAlignment="1">
      <alignment horizontal="center" vertical="center" wrapText="1"/>
    </xf>
    <xf numFmtId="3" fontId="22" fillId="3" borderId="16" xfId="0" applyNumberFormat="1" applyFont="1" applyFill="1" applyBorder="1" applyAlignment="1">
      <alignment horizontal="center" vertical="center"/>
    </xf>
    <xf numFmtId="3" fontId="66" fillId="3" borderId="16" xfId="0" applyNumberFormat="1" applyFont="1" applyFill="1" applyBorder="1" applyAlignment="1">
      <alignment horizontal="left" vertical="top" wrapText="1"/>
    </xf>
    <xf numFmtId="3" fontId="22" fillId="21" borderId="16" xfId="0" applyNumberFormat="1" applyFont="1" applyFill="1" applyBorder="1" applyAlignment="1">
      <alignment horizontal="center" vertical="center"/>
    </xf>
    <xf numFmtId="4" fontId="22" fillId="28" borderId="16" xfId="0" applyNumberFormat="1" applyFont="1" applyFill="1" applyBorder="1" applyAlignment="1">
      <alignment horizontal="center" vertical="center"/>
    </xf>
    <xf numFmtId="3" fontId="14" fillId="9" borderId="0" xfId="0" applyNumberFormat="1" applyFont="1" applyFill="1" applyBorder="1" applyAlignment="1">
      <alignment vertical="center"/>
    </xf>
    <xf numFmtId="0" fontId="14" fillId="6" borderId="7" xfId="0" applyFont="1" applyFill="1" applyBorder="1" applyAlignment="1">
      <alignment vertical="center"/>
    </xf>
    <xf numFmtId="0" fontId="14" fillId="24" borderId="0" xfId="0" applyFont="1" applyFill="1" applyBorder="1" applyAlignment="1">
      <alignment vertical="center"/>
    </xf>
    <xf numFmtId="0" fontId="25" fillId="12" borderId="16" xfId="0" applyFont="1" applyFill="1" applyBorder="1" applyAlignment="1">
      <alignment horizontal="left"/>
    </xf>
    <xf numFmtId="0" fontId="30" fillId="0" borderId="16" xfId="0" applyFont="1" applyBorder="1" applyAlignment="1">
      <alignment horizontal="center" vertical="center" wrapText="1"/>
    </xf>
    <xf numFmtId="0" fontId="30" fillId="0" borderId="16" xfId="0" applyFont="1" applyBorder="1" applyAlignment="1">
      <alignment horizontal="left" vertical="center" wrapText="1"/>
    </xf>
    <xf numFmtId="0" fontId="14" fillId="0" borderId="15" xfId="0" applyFont="1" applyBorder="1" applyAlignment="1">
      <alignment horizontal="left" vertical="center"/>
    </xf>
    <xf numFmtId="0" fontId="14" fillId="0" borderId="12" xfId="0" applyFont="1" applyBorder="1" applyAlignment="1">
      <alignment horizontal="left" vertical="center"/>
    </xf>
    <xf numFmtId="16" fontId="30" fillId="0" borderId="16" xfId="0" applyNumberFormat="1" applyFont="1" applyBorder="1" applyAlignment="1">
      <alignment horizontal="center" vertical="center" wrapText="1"/>
    </xf>
    <xf numFmtId="0" fontId="4" fillId="9" borderId="5" xfId="0" applyFont="1" applyFill="1" applyBorder="1" applyAlignment="1">
      <alignment horizontal="center" vertical="center"/>
    </xf>
    <xf numFmtId="0" fontId="4" fillId="9" borderId="0" xfId="0" applyFont="1" applyFill="1" applyAlignment="1">
      <alignment horizontal="center" vertical="center"/>
    </xf>
    <xf numFmtId="0" fontId="4" fillId="9" borderId="6"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0" xfId="0" applyFont="1" applyFill="1" applyAlignment="1">
      <alignment horizontal="center" vertical="center"/>
    </xf>
    <xf numFmtId="0" fontId="3" fillId="9" borderId="6" xfId="0" applyFont="1" applyFill="1" applyBorder="1" applyAlignment="1">
      <alignment horizontal="center" vertical="center"/>
    </xf>
    <xf numFmtId="0" fontId="3" fillId="9" borderId="5" xfId="0" applyFont="1" applyFill="1" applyBorder="1" applyAlignment="1">
      <alignment horizontal="center" wrapText="1"/>
    </xf>
    <xf numFmtId="0" fontId="3" fillId="9" borderId="0" xfId="0" applyFont="1" applyFill="1" applyAlignment="1">
      <alignment horizontal="center" wrapText="1"/>
    </xf>
    <xf numFmtId="0" fontId="3" fillId="9" borderId="6" xfId="0" applyFont="1" applyFill="1" applyBorder="1" applyAlignment="1">
      <alignment horizontal="center" wrapText="1"/>
    </xf>
    <xf numFmtId="0" fontId="6" fillId="9" borderId="5" xfId="0" applyFont="1" applyFill="1" applyBorder="1" applyAlignment="1">
      <alignment horizontal="center" vertical="center"/>
    </xf>
    <xf numFmtId="0" fontId="6" fillId="9" borderId="0" xfId="0" applyFont="1" applyFill="1" applyAlignment="1">
      <alignment horizontal="center" vertical="center"/>
    </xf>
    <xf numFmtId="0" fontId="6" fillId="9" borderId="6" xfId="0" applyFont="1" applyFill="1" applyBorder="1" applyAlignment="1">
      <alignment horizontal="center" vertical="center"/>
    </xf>
    <xf numFmtId="3" fontId="14" fillId="0" borderId="0" xfId="0" applyNumberFormat="1" applyFont="1" applyAlignment="1">
      <alignment horizontal="center" vertical="center"/>
    </xf>
    <xf numFmtId="3" fontId="14" fillId="0" borderId="11" xfId="0" applyNumberFormat="1" applyFont="1" applyBorder="1" applyAlignment="1">
      <alignment horizontal="center" vertical="center"/>
    </xf>
    <xf numFmtId="2" fontId="14" fillId="0" borderId="20" xfId="0" applyNumberFormat="1" applyFont="1" applyBorder="1" applyAlignment="1">
      <alignment horizontal="center" vertical="center"/>
    </xf>
    <xf numFmtId="2" fontId="14" fillId="0" borderId="22" xfId="0" applyNumberFormat="1" applyFont="1" applyBorder="1" applyAlignment="1">
      <alignment horizontal="center" vertical="center"/>
    </xf>
    <xf numFmtId="3" fontId="54" fillId="0" borderId="0" xfId="0" applyNumberFormat="1" applyFont="1" applyAlignment="1">
      <alignment horizontal="center" vertical="center"/>
    </xf>
    <xf numFmtId="2" fontId="16" fillId="0" borderId="16" xfId="0" applyNumberFormat="1" applyFont="1" applyBorder="1" applyAlignment="1">
      <alignment horizontal="center" vertical="center"/>
    </xf>
    <xf numFmtId="2" fontId="14" fillId="0" borderId="23" xfId="0" applyNumberFormat="1" applyFont="1" applyBorder="1" applyAlignment="1">
      <alignment horizontal="center" vertical="center"/>
    </xf>
    <xf numFmtId="2" fontId="14" fillId="0" borderId="24" xfId="0" applyNumberFormat="1" applyFont="1" applyBorder="1" applyAlignment="1">
      <alignment horizontal="center" vertical="center"/>
    </xf>
    <xf numFmtId="2" fontId="16" fillId="0" borderId="26" xfId="0" applyNumberFormat="1" applyFont="1" applyBorder="1" applyAlignment="1">
      <alignment horizontal="center" vertical="center"/>
    </xf>
    <xf numFmtId="2" fontId="16" fillId="0" borderId="27" xfId="0" applyNumberFormat="1" applyFont="1" applyBorder="1" applyAlignment="1">
      <alignment horizontal="center" vertical="center"/>
    </xf>
    <xf numFmtId="2" fontId="14" fillId="0" borderId="21" xfId="0" applyNumberFormat="1" applyFont="1" applyBorder="1" applyAlignment="1">
      <alignment horizontal="center" vertical="center"/>
    </xf>
    <xf numFmtId="0" fontId="17" fillId="4" borderId="26"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30" fillId="0" borderId="1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19" xfId="0" applyFont="1" applyBorder="1" applyAlignment="1">
      <alignment horizontal="center" vertical="center" wrapText="1"/>
    </xf>
    <xf numFmtId="16" fontId="30" fillId="0" borderId="18" xfId="0" applyNumberFormat="1" applyFont="1" applyBorder="1" applyAlignment="1">
      <alignment horizontal="center" vertical="center" wrapText="1"/>
    </xf>
    <xf numFmtId="0" fontId="17" fillId="4" borderId="2"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7" fillId="4" borderId="17" xfId="0" applyFont="1" applyFill="1" applyBorder="1" applyAlignment="1">
      <alignment horizontal="center" vertical="center" wrapText="1"/>
    </xf>
    <xf numFmtId="49" fontId="14" fillId="3" borderId="20" xfId="1" applyNumberFormat="1" applyFont="1" applyFill="1" applyBorder="1" applyAlignment="1">
      <alignment horizontal="center" vertical="center"/>
    </xf>
    <xf numFmtId="49" fontId="14" fillId="3" borderId="22" xfId="1" applyNumberFormat="1" applyFont="1" applyFill="1" applyBorder="1" applyAlignment="1">
      <alignment horizontal="center" vertical="center"/>
    </xf>
    <xf numFmtId="0" fontId="55" fillId="4" borderId="14" xfId="0" applyFont="1" applyFill="1" applyBorder="1" applyAlignment="1">
      <alignment horizontal="center" vertical="center" wrapText="1"/>
    </xf>
    <xf numFmtId="0" fontId="17" fillId="4" borderId="12" xfId="0" applyFont="1" applyFill="1" applyBorder="1" applyAlignment="1">
      <alignment horizontal="center" vertical="center" wrapText="1"/>
    </xf>
    <xf numFmtId="49" fontId="30" fillId="0" borderId="20"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30" fillId="0" borderId="26"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49" fontId="30" fillId="0" borderId="24" xfId="0" applyNumberFormat="1" applyFont="1" applyBorder="1" applyAlignment="1">
      <alignment horizontal="center"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30" fillId="0" borderId="29" xfId="0" applyFont="1" applyBorder="1" applyAlignment="1">
      <alignment horizontal="left" vertical="center" wrapText="1"/>
    </xf>
    <xf numFmtId="49" fontId="52" fillId="3" borderId="20" xfId="1" applyNumberFormat="1" applyFont="1" applyFill="1" applyBorder="1" applyAlignment="1">
      <alignment horizontal="center" vertical="center"/>
    </xf>
    <xf numFmtId="49" fontId="52" fillId="3" borderId="22" xfId="1" applyNumberFormat="1" applyFont="1" applyFill="1" applyBorder="1" applyAlignment="1">
      <alignment horizontal="center" vertical="center"/>
    </xf>
    <xf numFmtId="49" fontId="56" fillId="0" borderId="20" xfId="0" applyNumberFormat="1" applyFont="1" applyBorder="1" applyAlignment="1">
      <alignment horizontal="center" vertical="center" wrapText="1"/>
    </xf>
    <xf numFmtId="49" fontId="56" fillId="0" borderId="22" xfId="0" applyNumberFormat="1" applyFont="1" applyBorder="1" applyAlignment="1">
      <alignment horizontal="center" vertical="center" wrapText="1"/>
    </xf>
    <xf numFmtId="0" fontId="17" fillId="4"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4" xfId="0" applyFont="1" applyFill="1" applyBorder="1" applyAlignment="1">
      <alignment horizontal="center" vertical="center" wrapText="1"/>
    </xf>
    <xf numFmtId="49" fontId="14" fillId="3" borderId="26" xfId="1" applyNumberFormat="1" applyFont="1" applyFill="1" applyBorder="1" applyAlignment="1">
      <alignment horizontal="center" vertical="center" wrapText="1"/>
    </xf>
    <xf numFmtId="49" fontId="14" fillId="3" borderId="27" xfId="1" applyNumberFormat="1" applyFont="1" applyFill="1" applyBorder="1" applyAlignment="1">
      <alignment horizontal="center" vertical="center" wrapText="1"/>
    </xf>
    <xf numFmtId="49" fontId="14" fillId="3" borderId="23" xfId="1" applyNumberFormat="1" applyFont="1" applyFill="1" applyBorder="1" applyAlignment="1">
      <alignment horizontal="center" vertical="center" wrapText="1"/>
    </xf>
    <xf numFmtId="49" fontId="14" fillId="3" borderId="24" xfId="1" applyNumberFormat="1" applyFont="1" applyFill="1" applyBorder="1" applyAlignment="1">
      <alignment horizontal="center" vertical="center" wrapText="1"/>
    </xf>
    <xf numFmtId="49" fontId="14" fillId="3" borderId="26" xfId="1" applyNumberFormat="1" applyFont="1" applyFill="1" applyBorder="1" applyAlignment="1">
      <alignment horizontal="center" vertical="center"/>
    </xf>
    <xf numFmtId="49" fontId="14" fillId="3" borderId="27" xfId="1" applyNumberFormat="1" applyFont="1" applyFill="1" applyBorder="1" applyAlignment="1">
      <alignment horizontal="center" vertical="center"/>
    </xf>
    <xf numFmtId="49" fontId="14" fillId="3" borderId="25" xfId="1" applyNumberFormat="1" applyFont="1" applyFill="1" applyBorder="1" applyAlignment="1">
      <alignment horizontal="center" vertical="center"/>
    </xf>
    <xf numFmtId="49" fontId="14" fillId="3" borderId="34" xfId="1" applyNumberFormat="1" applyFont="1" applyFill="1" applyBorder="1" applyAlignment="1">
      <alignment horizontal="center" vertical="center"/>
    </xf>
    <xf numFmtId="49" fontId="14" fillId="3" borderId="23" xfId="1" applyNumberFormat="1" applyFont="1" applyFill="1" applyBorder="1" applyAlignment="1">
      <alignment horizontal="center" vertical="center"/>
    </xf>
    <xf numFmtId="49" fontId="14" fillId="3" borderId="24" xfId="1" applyNumberFormat="1" applyFont="1" applyFill="1" applyBorder="1" applyAlignment="1">
      <alignment horizontal="center" vertical="center"/>
    </xf>
    <xf numFmtId="16" fontId="30" fillId="0" borderId="19"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3" fontId="9" fillId="0" borderId="18" xfId="1" applyNumberFormat="1" applyFont="1" applyFill="1" applyBorder="1" applyAlignment="1">
      <alignment horizontal="center" vertical="center" wrapText="1"/>
    </xf>
    <xf numFmtId="3" fontId="9" fillId="0" borderId="19" xfId="1" applyNumberFormat="1" applyFont="1" applyFill="1" applyBorder="1" applyAlignment="1">
      <alignment horizontal="center" vertical="center" wrapText="1"/>
    </xf>
    <xf numFmtId="3" fontId="52" fillId="0" borderId="18" xfId="1" applyNumberFormat="1" applyFont="1" applyFill="1" applyBorder="1" applyAlignment="1">
      <alignment horizontal="center" vertical="center"/>
    </xf>
    <xf numFmtId="3" fontId="52" fillId="0" borderId="29" xfId="1" applyNumberFormat="1" applyFont="1" applyFill="1" applyBorder="1" applyAlignment="1">
      <alignment horizontal="center" vertical="center"/>
    </xf>
    <xf numFmtId="3" fontId="52" fillId="0" borderId="19" xfId="1" applyNumberFormat="1" applyFont="1" applyFill="1" applyBorder="1" applyAlignment="1">
      <alignment horizontal="center" vertical="center"/>
    </xf>
    <xf numFmtId="49" fontId="30" fillId="0" borderId="25" xfId="0" applyNumberFormat="1" applyFont="1" applyBorder="1" applyAlignment="1">
      <alignment horizontal="center" vertical="center" wrapText="1"/>
    </xf>
    <xf numFmtId="49" fontId="30" fillId="0" borderId="34" xfId="0" applyNumberFormat="1" applyFont="1" applyBorder="1" applyAlignment="1">
      <alignment horizontal="center" vertical="center" wrapText="1"/>
    </xf>
    <xf numFmtId="0" fontId="17" fillId="4" borderId="11"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3" xfId="0" applyFont="1" applyFill="1" applyBorder="1" applyAlignment="1">
      <alignment horizontal="center" vertical="center" wrapText="1"/>
    </xf>
    <xf numFmtId="0" fontId="25" fillId="9" borderId="20" xfId="0" applyFont="1" applyFill="1" applyBorder="1" applyAlignment="1">
      <alignment horizontal="left" vertical="center" wrapText="1"/>
    </xf>
    <xf numFmtId="0" fontId="25" fillId="9" borderId="21" xfId="0" applyFont="1" applyFill="1" applyBorder="1" applyAlignment="1">
      <alignment horizontal="left"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0" xfId="0" applyFont="1" applyFill="1" applyAlignment="1">
      <alignment horizontal="center" vertical="top" wrapText="1"/>
    </xf>
    <xf numFmtId="0" fontId="17" fillId="4" borderId="8" xfId="0" applyFont="1" applyFill="1" applyBorder="1" applyAlignment="1">
      <alignment horizontal="center" vertical="top" wrapText="1"/>
    </xf>
    <xf numFmtId="0" fontId="58" fillId="4" borderId="0" xfId="0" applyFont="1" applyFill="1" applyAlignment="1">
      <alignment horizontal="center" vertical="top" wrapText="1"/>
    </xf>
    <xf numFmtId="0" fontId="58" fillId="4" borderId="8" xfId="0" applyFont="1" applyFill="1" applyBorder="1" applyAlignment="1">
      <alignment horizontal="center" vertical="top"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2" xfId="0" applyFont="1" applyBorder="1" applyAlignment="1">
      <alignment horizontal="center" vertical="center" wrapText="1"/>
    </xf>
    <xf numFmtId="0" fontId="58" fillId="4" borderId="0" xfId="0" applyFont="1" applyFill="1" applyAlignment="1">
      <alignment horizontal="center" vertical="center" wrapText="1"/>
    </xf>
    <xf numFmtId="0" fontId="58" fillId="4" borderId="8" xfId="0" applyFont="1" applyFill="1" applyBorder="1" applyAlignment="1">
      <alignment horizontal="center" vertical="center" wrapText="1"/>
    </xf>
  </cellXfs>
  <cellStyles count="2">
    <cellStyle name="Normal" xfId="0" builtinId="0"/>
    <cellStyle name="Percent" xfId="1" builtinId="5"/>
  </cellStyles>
  <dxfs count="164">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002060"/>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002060"/>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002060"/>
      </font>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2EB1B8"/>
      <color rgb="FFCCFFFF"/>
      <color rgb="FF23888C"/>
      <color rgb="FF66FF66"/>
      <color rgb="FF008080"/>
      <color rgb="FF00FFCC"/>
      <color rgb="FF00FF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'1.Fact_Relev'!$C$36</c:f>
              <c:strCache>
                <c:ptCount val="1"/>
                <c:pt idx="0">
                  <c:v>TOTAL Județ</c:v>
                </c:pt>
              </c:strCache>
            </c:strRef>
          </c:tx>
          <c:spPr>
            <a:ln w="28575" cap="rnd">
              <a:solidFill>
                <a:schemeClr val="accent1">
                  <a:lumMod val="50000"/>
                </a:schemeClr>
              </a:solidFill>
              <a:round/>
            </a:ln>
            <a:effectLst/>
          </c:spPr>
          <c:marker>
            <c:symbol val="circle"/>
            <c:size val="5"/>
            <c:spPr>
              <a:solidFill>
                <a:schemeClr val="accent2"/>
              </a:solidFill>
              <a:ln w="9525">
                <a:solidFill>
                  <a:schemeClr val="accent1">
                    <a:lumMod val="50000"/>
                  </a:schemeClr>
                </a:solidFill>
              </a:ln>
              <a:effectLst/>
            </c:spPr>
          </c:marker>
          <c:trendline>
            <c:spPr>
              <a:ln w="19050" cap="rnd">
                <a:solidFill>
                  <a:schemeClr val="accent2"/>
                </a:solidFill>
                <a:prstDash val="sysDot"/>
                <a:tailEnd type="triangle"/>
              </a:ln>
              <a:effectLst/>
            </c:spPr>
            <c:trendlineType val="linear"/>
            <c:dispRSqr val="0"/>
            <c:dispEq val="0"/>
          </c:trendline>
          <c:cat>
            <c:numRef>
              <c:extLst>
                <c:ext xmlns:c15="http://schemas.microsoft.com/office/drawing/2012/chart" uri="{02D57815-91ED-43cb-92C2-25804820EDAC}">
                  <c15:fullRef>
                    <c15:sqref>'1.Fact_Relev'!$E$35:$K$35</c15:sqref>
                  </c15:fullRef>
                </c:ext>
              </c:extLst>
              <c:f>'1.Fact_Relev'!$F$35:$H$35</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'1.Fact_Relev'!$E$36:$K$36</c15:sqref>
                  </c15:fullRef>
                </c:ext>
              </c:extLst>
              <c:f>'1.Fact_Relev'!$F$36:$H$36</c:f>
              <c:numCache>
                <c:formatCode>0.00%</c:formatCode>
                <c:ptCount val="3"/>
                <c:pt idx="0">
                  <c:v>-9.6622566887891725E-3</c:v>
                </c:pt>
                <c:pt idx="1">
                  <c:v>-1.1810522502411103E-2</c:v>
                </c:pt>
                <c:pt idx="2">
                  <c:v>-4.0844414959451125E-4</c:v>
                </c:pt>
              </c:numCache>
            </c:numRef>
          </c:val>
          <c:smooth val="0"/>
          <c:extLst>
            <c:ext xmlns:c16="http://schemas.microsoft.com/office/drawing/2014/chart" uri="{C3380CC4-5D6E-409C-BE32-E72D297353CC}">
              <c16:uniqueId val="{00000001-F42A-439C-8291-57AD612B4091}"/>
            </c:ext>
          </c:extLst>
        </c:ser>
        <c:ser>
          <c:idx val="0"/>
          <c:order val="1"/>
          <c:tx>
            <c:strRef>
              <c:f>'1.Fact_Relev'!$C$37</c:f>
              <c:strCache>
                <c:ptCount val="1"/>
                <c:pt idx="0">
                  <c:v>URBAN</c:v>
                </c:pt>
              </c:strCache>
            </c:strRef>
          </c:tx>
          <c:spPr>
            <a:ln w="28575" cap="rnd">
              <a:solidFill>
                <a:schemeClr val="accent2"/>
              </a:solidFill>
              <a:round/>
            </a:ln>
            <a:effectLst/>
          </c:spPr>
          <c:marker>
            <c:symbol val="circle"/>
            <c:size val="5"/>
            <c:spPr>
              <a:solidFill>
                <a:schemeClr val="accent1"/>
              </a:solidFill>
              <a:ln w="9525">
                <a:solidFill>
                  <a:schemeClr val="accent2"/>
                </a:solidFill>
              </a:ln>
              <a:effectLst/>
            </c:spPr>
          </c:marker>
          <c:cat>
            <c:numRef>
              <c:extLst>
                <c:ext xmlns:c15="http://schemas.microsoft.com/office/drawing/2012/chart" uri="{02D57815-91ED-43cb-92C2-25804820EDAC}">
                  <c15:fullRef>
                    <c15:sqref>'1.Fact_Relev'!$E$35:$K$35</c15:sqref>
                  </c15:fullRef>
                </c:ext>
              </c:extLst>
              <c:f>'1.Fact_Relev'!$F$35:$H$35</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'1.Fact_Relev'!$E$37:$K$37</c15:sqref>
                  </c15:fullRef>
                </c:ext>
              </c:extLst>
              <c:f>'1.Fact_Relev'!$F$37:$H$37</c:f>
              <c:numCache>
                <c:formatCode>0.00%</c:formatCode>
                <c:ptCount val="3"/>
                <c:pt idx="0">
                  <c:v>1.2042952985795274E-2</c:v>
                </c:pt>
                <c:pt idx="1">
                  <c:v>2.3904330711219668E-3</c:v>
                </c:pt>
                <c:pt idx="2">
                  <c:v>2.4667656275771055E-2</c:v>
                </c:pt>
              </c:numCache>
            </c:numRef>
          </c:val>
          <c:smooth val="0"/>
          <c:extLst>
            <c:ext xmlns:c16="http://schemas.microsoft.com/office/drawing/2014/chart" uri="{C3380CC4-5D6E-409C-BE32-E72D297353CC}">
              <c16:uniqueId val="{00000007-F42A-439C-8291-57AD612B4091}"/>
            </c:ext>
          </c:extLst>
        </c:ser>
        <c:ser>
          <c:idx val="2"/>
          <c:order val="2"/>
          <c:tx>
            <c:strRef>
              <c:f>'1.Fact_Relev'!$C$38</c:f>
              <c:strCache>
                <c:ptCount val="1"/>
                <c:pt idx="0">
                  <c:v>RURAL</c:v>
                </c:pt>
              </c:strCache>
            </c:strRef>
          </c:tx>
          <c:spPr>
            <a:ln w="28575" cap="rnd">
              <a:solidFill>
                <a:schemeClr val="accent4">
                  <a:lumMod val="75000"/>
                </a:schemeClr>
              </a:solidFill>
              <a:round/>
              <a:headEnd type="oval"/>
            </a:ln>
            <a:effectLst/>
          </c:spPr>
          <c:marker>
            <c:symbol val="none"/>
          </c:marker>
          <c:dPt>
            <c:idx val="2"/>
            <c:marker>
              <c:symbol val="none"/>
            </c:marker>
            <c:bubble3D val="0"/>
            <c:spPr>
              <a:ln w="28575" cap="rnd">
                <a:solidFill>
                  <a:schemeClr val="accent4">
                    <a:lumMod val="75000"/>
                  </a:schemeClr>
                </a:solidFill>
                <a:round/>
                <a:headEnd type="oval"/>
                <a:tailEnd type="oval"/>
              </a:ln>
              <a:effectLst/>
            </c:spPr>
            <c:extLst>
              <c:ext xmlns:c16="http://schemas.microsoft.com/office/drawing/2014/chart" uri="{C3380CC4-5D6E-409C-BE32-E72D297353CC}">
                <c16:uniqueId val="{00000001-A503-402D-B9B1-A6ED543C34A0}"/>
              </c:ext>
            </c:extLst>
          </c:dPt>
          <c:cat>
            <c:numRef>
              <c:extLst>
                <c:ext xmlns:c15="http://schemas.microsoft.com/office/drawing/2012/chart" uri="{02D57815-91ED-43cb-92C2-25804820EDAC}">
                  <c15:fullRef>
                    <c15:sqref>'1.Fact_Relev'!$E$35:$K$35</c15:sqref>
                  </c15:fullRef>
                </c:ext>
              </c:extLst>
              <c:f>'1.Fact_Relev'!$F$35:$H$35</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'1.Fact_Relev'!$E$38:$K$38</c15:sqref>
                  </c15:fullRef>
                </c:ext>
              </c:extLst>
              <c:f>'1.Fact_Relev'!$F$38:$H$38</c:f>
              <c:numCache>
                <c:formatCode>0.00%</c:formatCode>
                <c:ptCount val="3"/>
                <c:pt idx="0">
                  <c:v>-2.2877993122972673E-2</c:v>
                </c:pt>
                <c:pt idx="1">
                  <c:v>-2.0397742225643833E-2</c:v>
                </c:pt>
                <c:pt idx="2">
                  <c:v>-1.5467695733309084E-2</c:v>
                </c:pt>
              </c:numCache>
            </c:numRef>
          </c:val>
          <c:smooth val="0"/>
          <c:extLst>
            <c:ext xmlns:c16="http://schemas.microsoft.com/office/drawing/2014/chart" uri="{C3380CC4-5D6E-409C-BE32-E72D297353CC}">
              <c16:uniqueId val="{00000008-F42A-439C-8291-57AD612B4091}"/>
            </c:ext>
          </c:extLst>
        </c:ser>
        <c:dLbls>
          <c:showLegendKey val="0"/>
          <c:showVal val="0"/>
          <c:showCatName val="0"/>
          <c:showSerName val="0"/>
          <c:showPercent val="0"/>
          <c:showBubbleSize val="0"/>
        </c:dLbls>
        <c:marker val="1"/>
        <c:smooth val="0"/>
        <c:axId val="143936896"/>
        <c:axId val="143971456"/>
      </c:lineChart>
      <c:catAx>
        <c:axId val="14393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3971456"/>
        <c:crosses val="autoZero"/>
        <c:auto val="1"/>
        <c:lblAlgn val="ctr"/>
        <c:lblOffset val="100"/>
        <c:noMultiLvlLbl val="0"/>
      </c:catAx>
      <c:valAx>
        <c:axId val="143971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393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'2.Obiective PJGD'!$D$85</c:f>
              <c:strCache>
                <c:ptCount val="1"/>
                <c:pt idx="0">
                  <c:v>%
Ținta națională</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PJGD'!$E$85:$K$85</c15:sqref>
                  </c15:fullRef>
                </c:ext>
              </c:extLst>
              <c:f>'2.Obiective PJGD'!$F$85:$H$85</c:f>
              <c:numCache>
                <c:formatCode>0%</c:formatCode>
                <c:ptCount val="3"/>
                <c:pt idx="0">
                  <c:v>0.5</c:v>
                </c:pt>
                <c:pt idx="1">
                  <c:v>0.5</c:v>
                </c:pt>
                <c:pt idx="2">
                  <c:v>0.5</c:v>
                </c:pt>
              </c:numCache>
            </c:numRef>
          </c:val>
          <c:smooth val="0"/>
          <c:extLst>
            <c:ext xmlns:c16="http://schemas.microsoft.com/office/drawing/2014/chart" uri="{C3380CC4-5D6E-409C-BE32-E72D297353CC}">
              <c16:uniqueId val="{00000000-5EF9-40B8-AEFA-9D9BF91EF5F6}"/>
            </c:ext>
          </c:extLst>
        </c:ser>
        <c:ser>
          <c:idx val="0"/>
          <c:order val="1"/>
          <c:tx>
            <c:strRef>
              <c:f>'2.Obiective PJGD'!$D$86</c:f>
              <c:strCache>
                <c:ptCount val="1"/>
                <c:pt idx="0">
                  <c:v>%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PJGD'!$E$86:$K$86</c15:sqref>
                  </c15:fullRef>
                </c:ext>
              </c:extLst>
              <c:f>'2.Obiective PJGD'!$F$86:$H$86</c:f>
              <c:numCache>
                <c:formatCode>0.0%</c:formatCode>
                <c:ptCount val="3"/>
                <c:pt idx="0">
                  <c:v>0.5</c:v>
                </c:pt>
                <c:pt idx="1">
                  <c:v>0.5</c:v>
                </c:pt>
                <c:pt idx="2">
                  <c:v>0.5</c:v>
                </c:pt>
              </c:numCache>
            </c:numRef>
          </c:val>
          <c:smooth val="0"/>
          <c:extLst>
            <c:ext xmlns:c16="http://schemas.microsoft.com/office/drawing/2014/chart" uri="{C3380CC4-5D6E-409C-BE32-E72D297353CC}">
              <c16:uniqueId val="{00000001-5EF9-40B8-AEFA-9D9BF91EF5F6}"/>
            </c:ext>
          </c:extLst>
        </c:ser>
        <c:ser>
          <c:idx val="2"/>
          <c:order val="2"/>
          <c:tx>
            <c:strRef>
              <c:f>'2.Obiective PJGD'!$D$87</c:f>
              <c:strCache>
                <c:ptCount val="1"/>
                <c:pt idx="0">
                  <c:v>% 
Realizat</c:v>
                </c:pt>
              </c:strCache>
            </c:strRef>
          </c:tx>
          <c:spPr>
            <a:ln w="28575" cap="rnd">
              <a:solidFill>
                <a:schemeClr val="accent6">
                  <a:lumMod val="40000"/>
                  <a:lumOff val="60000"/>
                </a:schemeClr>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PJGD'!$E$87:$K$87</c15:sqref>
                  </c15:fullRef>
                </c:ext>
              </c:extLst>
              <c:f>'2.Obiective PJGD'!$F$87:$H$87</c:f>
              <c:numCache>
                <c:formatCode>0.0%</c:formatCode>
                <c:ptCount val="3"/>
                <c:pt idx="0">
                  <c:v>0</c:v>
                </c:pt>
                <c:pt idx="1">
                  <c:v>0</c:v>
                </c:pt>
                <c:pt idx="2">
                  <c:v>0</c:v>
                </c:pt>
              </c:numCache>
            </c:numRef>
          </c:val>
          <c:smooth val="0"/>
          <c:extLst>
            <c:ext xmlns:c16="http://schemas.microsoft.com/office/drawing/2014/chart" uri="{C3380CC4-5D6E-409C-BE32-E72D297353CC}">
              <c16:uniqueId val="{00000002-5EF9-40B8-AEFA-9D9BF91EF5F6}"/>
            </c:ext>
          </c:extLst>
        </c:ser>
        <c:dLbls>
          <c:showLegendKey val="0"/>
          <c:showVal val="0"/>
          <c:showCatName val="0"/>
          <c:showSerName val="0"/>
          <c:showPercent val="0"/>
          <c:showBubbleSize val="0"/>
        </c:dLbls>
        <c:marker val="1"/>
        <c:smooth val="0"/>
        <c:axId val="145300864"/>
        <c:axId val="145314944"/>
      </c:lineChart>
      <c:catAx>
        <c:axId val="14530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314944"/>
        <c:crosses val="autoZero"/>
        <c:auto val="1"/>
        <c:lblAlgn val="ctr"/>
        <c:lblOffset val="100"/>
        <c:noMultiLvlLbl val="0"/>
      </c:catAx>
      <c:valAx>
        <c:axId val="145314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30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1"/>
          <c:tx>
            <c:strRef>
              <c:f>'2.Obiective PJGD'!$D$104</c:f>
              <c:strCache>
                <c:ptCount val="1"/>
                <c:pt idx="0">
                  <c:v>%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PJGD'!$E$104:$K$104</c15:sqref>
                  </c15:fullRef>
                </c:ext>
              </c:extLst>
              <c:f>'2.Obiective PJGD'!$F$104:$H$104</c:f>
              <c:numCache>
                <c:formatCode>0.0%</c:formatCode>
                <c:ptCount val="3"/>
                <c:pt idx="0">
                  <c:v>0</c:v>
                </c:pt>
                <c:pt idx="1">
                  <c:v>0</c:v>
                </c:pt>
                <c:pt idx="2">
                  <c:v>0</c:v>
                </c:pt>
              </c:numCache>
            </c:numRef>
          </c:val>
          <c:smooth val="0"/>
          <c:extLst>
            <c:ext xmlns:c16="http://schemas.microsoft.com/office/drawing/2014/chart" uri="{C3380CC4-5D6E-409C-BE32-E72D297353CC}">
              <c16:uniqueId val="{00000001-BD76-4123-8463-2C2C7574D1AE}"/>
            </c:ext>
          </c:extLst>
        </c:ser>
        <c:ser>
          <c:idx val="2"/>
          <c:order val="2"/>
          <c:tx>
            <c:strRef>
              <c:f>'2.Obiective PJGD'!$D$105</c:f>
              <c:strCache>
                <c:ptCount val="1"/>
                <c:pt idx="0">
                  <c:v>% 
Realizat</c:v>
                </c:pt>
              </c:strCache>
            </c:strRef>
          </c:tx>
          <c:spPr>
            <a:ln w="28575" cap="rnd">
              <a:solidFill>
                <a:schemeClr val="accent6">
                  <a:lumMod val="40000"/>
                  <a:lumOff val="60000"/>
                </a:schemeClr>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PJGD'!$E$105:$K$105</c15:sqref>
                  </c15:fullRef>
                </c:ext>
              </c:extLst>
              <c:f>'2.Obiective PJGD'!$F$105:$H$105</c:f>
              <c:numCache>
                <c:formatCode>0.0%</c:formatCode>
                <c:ptCount val="3"/>
                <c:pt idx="0">
                  <c:v>0</c:v>
                </c:pt>
                <c:pt idx="1">
                  <c:v>0</c:v>
                </c:pt>
                <c:pt idx="2">
                  <c:v>0</c:v>
                </c:pt>
              </c:numCache>
            </c:numRef>
          </c:val>
          <c:smooth val="0"/>
          <c:extLst>
            <c:ext xmlns:c16="http://schemas.microsoft.com/office/drawing/2014/chart" uri="{C3380CC4-5D6E-409C-BE32-E72D297353CC}">
              <c16:uniqueId val="{00000002-BD76-4123-8463-2C2C7574D1AE}"/>
            </c:ext>
          </c:extLst>
        </c:ser>
        <c:dLbls>
          <c:showLegendKey val="0"/>
          <c:showVal val="0"/>
          <c:showCatName val="0"/>
          <c:showSerName val="0"/>
          <c:showPercent val="0"/>
          <c:showBubbleSize val="0"/>
        </c:dLbls>
        <c:marker val="1"/>
        <c:smooth val="0"/>
        <c:axId val="145359616"/>
        <c:axId val="145361152"/>
        <c:extLst>
          <c:ext xmlns:c15="http://schemas.microsoft.com/office/drawing/2012/chart" uri="{02D57815-91ED-43cb-92C2-25804820EDAC}">
            <c15:filteredLineSeries>
              <c15:ser>
                <c:idx val="1"/>
                <c:order val="0"/>
                <c:tx>
                  <c:strRef>
                    <c:extLst>
                      <c:ext uri="{02D57815-91ED-43cb-92C2-25804820EDAC}">
                        <c15:formulaRef>
                          <c15:sqref>'2.Obiective PJGD'!$D$103</c15:sqref>
                        </c15:formulaRef>
                      </c:ext>
                    </c:extLst>
                    <c:strCache>
                      <c:ptCount val="1"/>
                      <c:pt idx="0">
                        <c:v>%
Ținta națională</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uri="{02D57815-91ED-43cb-92C2-25804820EDAC}">
                        <c15:fullRef>
                          <c15:sqref>'2.Obiective PJGD'!$E$2:$K$2</c15:sqref>
                        </c15:fullRef>
                        <c15:formulaRef>
                          <c15:sqref>'2.Obiective PJGD'!$F$2:$H$2</c15:sqref>
                        </c15:formulaRef>
                      </c:ext>
                    </c:extLst>
                    <c:numCache>
                      <c:formatCode>General</c:formatCode>
                      <c:ptCount val="3"/>
                      <c:pt idx="0">
                        <c:v>2020</c:v>
                      </c:pt>
                      <c:pt idx="1">
                        <c:v>2021</c:v>
                      </c:pt>
                      <c:pt idx="2">
                        <c:v>2022</c:v>
                      </c:pt>
                    </c:numCache>
                  </c:numRef>
                </c:cat>
                <c:val>
                  <c:numRef>
                    <c:extLst>
                      <c:ext uri="{02D57815-91ED-43cb-92C2-25804820EDAC}">
                        <c15:fullRef>
                          <c15:sqref>'2.Obiective PJGD'!$E$103:$K$103</c15:sqref>
                        </c15:fullRef>
                        <c15:formulaRef>
                          <c15:sqref>'2.Obiective PJGD'!$F$103:$H$103</c15:sqref>
                        </c15:formulaRef>
                      </c:ext>
                    </c:extLst>
                    <c:numCache>
                      <c:formatCode>0%</c:formatCode>
                      <c:ptCount val="3"/>
                    </c:numCache>
                  </c:numRef>
                </c:val>
                <c:smooth val="0"/>
                <c:extLst>
                  <c:ext xmlns:c16="http://schemas.microsoft.com/office/drawing/2014/chart" uri="{C3380CC4-5D6E-409C-BE32-E72D297353CC}">
                    <c16:uniqueId val="{00000000-BD76-4123-8463-2C2C7574D1AE}"/>
                  </c:ext>
                </c:extLst>
              </c15:ser>
            </c15:filteredLineSeries>
          </c:ext>
        </c:extLst>
      </c:lineChart>
      <c:catAx>
        <c:axId val="14535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361152"/>
        <c:crosses val="autoZero"/>
        <c:auto val="1"/>
        <c:lblAlgn val="ctr"/>
        <c:lblOffset val="100"/>
        <c:noMultiLvlLbl val="0"/>
      </c:catAx>
      <c:valAx>
        <c:axId val="14536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35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1"/>
          <c:tx>
            <c:strRef>
              <c:f>'2.Obiective PJGD'!$D$95</c:f>
              <c:strCache>
                <c:ptCount val="1"/>
                <c:pt idx="0">
                  <c:v>%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PJGD'!$E$95:$K$95</c15:sqref>
                  </c15:fullRef>
                </c:ext>
              </c:extLst>
              <c:f>'2.Obiective PJGD'!$F$95:$H$95</c:f>
              <c:numCache>
                <c:formatCode>0.0%</c:formatCode>
                <c:ptCount val="3"/>
                <c:pt idx="0">
                  <c:v>0</c:v>
                </c:pt>
                <c:pt idx="1">
                  <c:v>0</c:v>
                </c:pt>
                <c:pt idx="2">
                  <c:v>0</c:v>
                </c:pt>
              </c:numCache>
            </c:numRef>
          </c:val>
          <c:smooth val="0"/>
          <c:extLst>
            <c:ext xmlns:c16="http://schemas.microsoft.com/office/drawing/2014/chart" uri="{C3380CC4-5D6E-409C-BE32-E72D297353CC}">
              <c16:uniqueId val="{00000001-B910-45AB-9411-F3FD712C7F6F}"/>
            </c:ext>
          </c:extLst>
        </c:ser>
        <c:ser>
          <c:idx val="2"/>
          <c:order val="2"/>
          <c:tx>
            <c:strRef>
              <c:f>'2.Obiective PJGD'!$D$96</c:f>
              <c:strCache>
                <c:ptCount val="1"/>
                <c:pt idx="0">
                  <c:v>% 
Realizat</c:v>
                </c:pt>
              </c:strCache>
            </c:strRef>
          </c:tx>
          <c:spPr>
            <a:ln w="28575" cap="rnd">
              <a:solidFill>
                <a:schemeClr val="accent3"/>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PJGD'!$E$96:$K$96</c15:sqref>
                  </c15:fullRef>
                </c:ext>
              </c:extLst>
              <c:f>'2.Obiective PJGD'!$F$96:$H$96</c:f>
              <c:numCache>
                <c:formatCode>0.0%</c:formatCode>
                <c:ptCount val="3"/>
                <c:pt idx="0">
                  <c:v>0</c:v>
                </c:pt>
                <c:pt idx="1">
                  <c:v>0</c:v>
                </c:pt>
                <c:pt idx="2">
                  <c:v>0</c:v>
                </c:pt>
              </c:numCache>
            </c:numRef>
          </c:val>
          <c:smooth val="0"/>
          <c:extLst>
            <c:ext xmlns:c16="http://schemas.microsoft.com/office/drawing/2014/chart" uri="{C3380CC4-5D6E-409C-BE32-E72D297353CC}">
              <c16:uniqueId val="{00000002-B910-45AB-9411-F3FD712C7F6F}"/>
            </c:ext>
          </c:extLst>
        </c:ser>
        <c:dLbls>
          <c:showLegendKey val="0"/>
          <c:showVal val="0"/>
          <c:showCatName val="0"/>
          <c:showSerName val="0"/>
          <c:showPercent val="0"/>
          <c:showBubbleSize val="0"/>
        </c:dLbls>
        <c:marker val="1"/>
        <c:smooth val="0"/>
        <c:axId val="145422976"/>
        <c:axId val="145498496"/>
        <c:extLst>
          <c:ext xmlns:c15="http://schemas.microsoft.com/office/drawing/2012/chart" uri="{02D57815-91ED-43cb-92C2-25804820EDAC}">
            <c15:filteredLineSeries>
              <c15:ser>
                <c:idx val="1"/>
                <c:order val="0"/>
                <c:tx>
                  <c:strRef>
                    <c:extLst>
                      <c:ext uri="{02D57815-91ED-43cb-92C2-25804820EDAC}">
                        <c15:formulaRef>
                          <c15:sqref>'2.Obiective PJGD'!$D$94</c15:sqref>
                        </c15:formulaRef>
                      </c:ext>
                    </c:extLst>
                    <c:strCache>
                      <c:ptCount val="1"/>
                      <c:pt idx="0">
                        <c:v>%
Ținta națională</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uri="{02D57815-91ED-43cb-92C2-25804820EDAC}">
                        <c15:fullRef>
                          <c15:sqref>'2.Obiective PJGD'!$E$2:$K$2</c15:sqref>
                        </c15:fullRef>
                        <c15:formulaRef>
                          <c15:sqref>'2.Obiective PJGD'!$F$2:$H$2</c15:sqref>
                        </c15:formulaRef>
                      </c:ext>
                    </c:extLst>
                    <c:numCache>
                      <c:formatCode>General</c:formatCode>
                      <c:ptCount val="3"/>
                      <c:pt idx="0">
                        <c:v>2020</c:v>
                      </c:pt>
                      <c:pt idx="1">
                        <c:v>2021</c:v>
                      </c:pt>
                      <c:pt idx="2">
                        <c:v>2022</c:v>
                      </c:pt>
                    </c:numCache>
                  </c:numRef>
                </c:cat>
                <c:val>
                  <c:numRef>
                    <c:extLst>
                      <c:ext uri="{02D57815-91ED-43cb-92C2-25804820EDAC}">
                        <c15:fullRef>
                          <c15:sqref>'2.Obiective PJGD'!$E$94:$K$94</c15:sqref>
                        </c15:fullRef>
                        <c15:formulaRef>
                          <c15:sqref>'2.Obiective PJGD'!$F$94:$H$94</c15:sqref>
                        </c15:formulaRef>
                      </c:ext>
                    </c:extLst>
                    <c:numCache>
                      <c:formatCode>0%</c:formatCode>
                      <c:ptCount val="3"/>
                    </c:numCache>
                  </c:numRef>
                </c:val>
                <c:smooth val="0"/>
                <c:extLst>
                  <c:ext xmlns:c16="http://schemas.microsoft.com/office/drawing/2014/chart" uri="{C3380CC4-5D6E-409C-BE32-E72D297353CC}">
                    <c16:uniqueId val="{00000000-B910-45AB-9411-F3FD712C7F6F}"/>
                  </c:ext>
                </c:extLst>
              </c15:ser>
            </c15:filteredLineSeries>
          </c:ext>
        </c:extLst>
      </c:lineChart>
      <c:catAx>
        <c:axId val="14542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498496"/>
        <c:crosses val="autoZero"/>
        <c:auto val="1"/>
        <c:lblAlgn val="ctr"/>
        <c:lblOffset val="100"/>
        <c:noMultiLvlLbl val="0"/>
      </c:catAx>
      <c:valAx>
        <c:axId val="145498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42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23888C"/>
                </a:solidFill>
                <a:latin typeface="+mn-lt"/>
                <a:ea typeface="+mn-ea"/>
                <a:cs typeface="+mn-cs"/>
              </a:defRPr>
            </a:pPr>
            <a:r>
              <a:rPr lang="en-GB" sz="1050">
                <a:solidFill>
                  <a:srgbClr val="23888C"/>
                </a:solidFill>
              </a:rPr>
              <a:t>Compoziție deșeuri menajere și similare  </a:t>
            </a:r>
            <a:endParaRPr lang="ro-RO" sz="1050">
              <a:solidFill>
                <a:srgbClr val="23888C"/>
              </a:solidFill>
            </a:endParaRPr>
          </a:p>
          <a:p>
            <a:pPr>
              <a:defRPr sz="1400" b="0" i="0" u="none" strike="noStrike" kern="1200" spc="0" baseline="0">
                <a:solidFill>
                  <a:srgbClr val="23888C"/>
                </a:solidFill>
                <a:latin typeface="+mn-lt"/>
                <a:ea typeface="+mn-ea"/>
                <a:cs typeface="+mn-cs"/>
              </a:defRPr>
            </a:pPr>
            <a:r>
              <a:rPr lang="en-GB" sz="1050">
                <a:solidFill>
                  <a:srgbClr val="23888C"/>
                </a:solidFill>
              </a:rPr>
              <a:t>- URBAN </a:t>
            </a:r>
          </a:p>
        </c:rich>
      </c:tx>
      <c:layout>
        <c:manualLayout>
          <c:xMode val="edge"/>
          <c:yMode val="edge"/>
          <c:x val="0.546482032297817"/>
          <c:y val="1.866168790756826E-2"/>
        </c:manualLayout>
      </c:layout>
      <c:overlay val="0"/>
      <c:spPr>
        <a:noFill/>
        <a:ln>
          <a:noFill/>
        </a:ln>
        <a:effectLst/>
      </c:spPr>
    </c:title>
    <c:autoTitleDeleted val="0"/>
    <c:plotArea>
      <c:layout>
        <c:manualLayout>
          <c:layoutTarget val="inner"/>
          <c:xMode val="edge"/>
          <c:yMode val="edge"/>
          <c:x val="8.2165031828488375E-2"/>
          <c:y val="0.14898924731182803"/>
          <c:w val="0.47097668557025857"/>
          <c:h val="0.80369892473118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A5-401E-AFDD-B80958E93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A5-401E-AFDD-B80958E93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A5-401E-AFDD-B80958E93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A5-401E-AFDD-B80958E93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A5-401E-AFDD-B80958E93C2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A5-401E-AFDD-B80958E93C2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A5-401E-AFDD-B80958E93C2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3-22A5-401E-AFDD-B80958E93C2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5-22A5-401E-AFDD-B80958E93C2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7-22A5-401E-AFDD-B80958E93C2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9-22A5-401E-AFDD-B80958E93C2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B-22A5-401E-AFDD-B80958E93C20}"/>
              </c:ext>
            </c:extLst>
          </c:dPt>
          <c:dLbls>
            <c:dLbl>
              <c:idx val="0"/>
              <c:layout>
                <c:manualLayout>
                  <c:x val="-1.0546330985810938E-2"/>
                  <c:y val="2.26075348828819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5-401E-AFDD-B80958E93C20}"/>
                </c:ext>
              </c:extLst>
            </c:dLbl>
            <c:dLbl>
              <c:idx val="1"/>
              <c:layout>
                <c:manualLayout>
                  <c:x val="-1.4990324512390069E-2"/>
                  <c:y val="-1.6563754272983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5-401E-AFDD-B80958E93C20}"/>
                </c:ext>
              </c:extLst>
            </c:dLbl>
            <c:dLbl>
              <c:idx val="3"/>
              <c:layout>
                <c:manualLayout>
                  <c:x val="-1.0395383480898954E-2"/>
                  <c:y val="1.027969441964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A5-401E-AFDD-B80958E93C20}"/>
                </c:ext>
              </c:extLst>
            </c:dLbl>
            <c:dLbl>
              <c:idx val="5"/>
              <c:layout>
                <c:manualLayout>
                  <c:x val="-8.1045744517636159E-2"/>
                  <c:y val="-6.7651595097004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A5-401E-AFDD-B80958E93C20}"/>
                </c:ext>
              </c:extLst>
            </c:dLbl>
            <c:dLbl>
              <c:idx val="9"/>
              <c:layout>
                <c:manualLayout>
                  <c:x val="-3.2553982292125506E-2"/>
                  <c:y val="-3.8793913647392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2A5-401E-AFDD-B80958E93C20}"/>
                </c:ext>
              </c:extLst>
            </c:dLbl>
            <c:dLbl>
              <c:idx val="10"/>
              <c:layout>
                <c:manualLayout>
                  <c:x val="2.2461186694843545E-2"/>
                  <c:y val="1.6219570491832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A5-401E-AFDD-B80958E93C20}"/>
                </c:ext>
              </c:extLst>
            </c:dLbl>
            <c:dLbl>
              <c:idx val="11"/>
              <c:layout>
                <c:manualLayout>
                  <c:x val="6.6503709349342022E-2"/>
                  <c:y val="2.02830316313553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2A5-401E-AFDD-B80958E93C2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080"/>
                    </a:solidFill>
                    <a:latin typeface="+mn-lt"/>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'1.Fact_Relev'!$C$175:$C$188</c15:sqref>
                  </c15:fullRef>
                </c:ext>
              </c:extLst>
              <c:f>('1.Fact_Relev'!$C$175:$C$181,'1.Fact_Relev'!$C$184:$C$188)</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'1.Fact_Relev'!$G$175:$G$188</c15:sqref>
                  </c15:fullRef>
                </c:ext>
              </c:extLst>
              <c:f>('1.Fact_Relev'!$G$175:$G$181,'1.Fact_Relev'!$G$184:$G$188)</c:f>
              <c:numCache>
                <c:formatCode>0.00</c:formatCode>
                <c:ptCount val="12"/>
                <c:pt idx="0">
                  <c:v>12.8</c:v>
                </c:pt>
                <c:pt idx="1">
                  <c:v>10.6</c:v>
                </c:pt>
                <c:pt idx="2">
                  <c:v>2.8</c:v>
                </c:pt>
                <c:pt idx="3">
                  <c:v>4.8</c:v>
                </c:pt>
                <c:pt idx="4">
                  <c:v>2.6</c:v>
                </c:pt>
                <c:pt idx="5">
                  <c:v>56.5</c:v>
                </c:pt>
                <c:pt idx="6">
                  <c:v>1</c:v>
                </c:pt>
                <c:pt idx="7">
                  <c:v>0</c:v>
                </c:pt>
                <c:pt idx="8">
                  <c:v>0</c:v>
                </c:pt>
                <c:pt idx="9">
                  <c:v>0</c:v>
                </c:pt>
                <c:pt idx="10">
                  <c:v>0</c:v>
                </c:pt>
                <c:pt idx="11">
                  <c:v>6.3</c:v>
                </c:pt>
              </c:numCache>
            </c:numRef>
          </c:val>
          <c:extLst>
            <c:ext xmlns:c15="http://schemas.microsoft.com/office/drawing/2012/chart" uri="{02D57815-91ED-43cb-92C2-25804820EDAC}">
              <c15:categoryFilterExceptions>
                <c15:categoryFilterException>
                  <c15:sqref>'1.Fact_Relev'!$G$182</c15:sqref>
                  <c15:spPr xmlns:c15="http://schemas.microsoft.com/office/drawing/2012/chart">
                    <a:solidFill>
                      <a:schemeClr val="accent2">
                        <a:lumMod val="60000"/>
                      </a:schemeClr>
                    </a:solidFill>
                    <a:ln w="19050">
                      <a:solidFill>
                        <a:schemeClr val="lt1"/>
                      </a:solidFill>
                    </a:ln>
                    <a:effectLst/>
                  </c15:spPr>
                  <c15:bubble3D val="0"/>
                </c15:categoryFilterException>
                <c15:categoryFilterException>
                  <c15:sqref>'1.Fact_Relev'!$G$183</c15:sqref>
                  <c15:spPr xmlns:c15="http://schemas.microsoft.com/office/drawing/2012/chart">
                    <a:solidFill>
                      <a:schemeClr val="accent3">
                        <a:lumMod val="6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436A-44FC-A7F2-A295FEA6CB0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D-22A5-401E-AFDD-B80958E93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22A5-401E-AFDD-B80958E93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22A5-401E-AFDD-B80958E93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3-22A5-401E-AFDD-B80958E93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5-22A5-401E-AFDD-B80958E93C2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7-22A5-401E-AFDD-B80958E93C2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9-22A5-401E-AFDD-B80958E93C2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F-22A5-401E-AFDD-B80958E93C2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31-22A5-401E-AFDD-B80958E93C2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33-22A5-401E-AFDD-B80958E93C2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35-22A5-401E-AFDD-B80958E93C2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7-22A5-401E-AFDD-B80958E93C20}"/>
              </c:ext>
            </c:extLst>
          </c:dPt>
          <c:cat>
            <c:strRef>
              <c:extLst>
                <c:ext xmlns:c15="http://schemas.microsoft.com/office/drawing/2012/chart" uri="{02D57815-91ED-43cb-92C2-25804820EDAC}">
                  <c15:fullRef>
                    <c15:sqref>'1.Fact_Relev'!$C$175:$C$188</c15:sqref>
                  </c15:fullRef>
                </c:ext>
              </c:extLst>
              <c:f>('1.Fact_Relev'!$C$175:$C$181,'1.Fact_Relev'!$C$184:$C$188)</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'1.Fact_Relev'!$H$175:$H$188</c15:sqref>
                  </c15:fullRef>
                </c:ext>
              </c:extLst>
              <c:f>('1.Fact_Relev'!$H$175:$H$181,'1.Fact_Relev'!$H$184:$H$188)</c:f>
              <c:numCache>
                <c:formatCode>0.00</c:formatCode>
                <c:ptCount val="12"/>
              </c:numCache>
            </c:numRef>
          </c:val>
          <c:extLst>
            <c:ext xmlns:c15="http://schemas.microsoft.com/office/drawing/2012/chart" uri="{02D57815-91ED-43cb-92C2-25804820EDAC}">
              <c15:categoryFilterExceptions>
                <c15:categoryFilterException>
                  <c15:sqref>'1.Fact_Relev'!$H$182</c15:sqref>
                  <c15:spPr xmlns:c15="http://schemas.microsoft.com/office/drawing/2012/chart">
                    <a:solidFill>
                      <a:schemeClr val="accent2">
                        <a:lumMod val="60000"/>
                      </a:schemeClr>
                    </a:solidFill>
                    <a:ln w="19050">
                      <a:solidFill>
                        <a:schemeClr val="lt1"/>
                      </a:solidFill>
                    </a:ln>
                    <a:effectLst/>
                  </c15:spPr>
                  <c15:bubble3D val="0"/>
                </c15:categoryFilterException>
                <c15:categoryFilterException>
                  <c15:sqref>'1.Fact_Relev'!$H$183</c15:sqref>
                  <c15:spPr xmlns:c15="http://schemas.microsoft.com/office/drawing/2012/chart">
                    <a:solidFill>
                      <a:schemeClr val="accent3">
                        <a:lumMod val="6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1-436A-44FC-A7F2-A295FEA6CB03}"/>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7473053368328986"/>
          <c:y val="0.16905520830514739"/>
          <c:w val="0.42526946631671037"/>
          <c:h val="0.83094479169485291"/>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1"/>
          <c:order val="0"/>
          <c:tx>
            <c:strRef>
              <c:f>'1.Fact_Relev'!$C$126</c:f>
              <c:strCache>
                <c:ptCount val="1"/>
                <c:pt idx="0">
                  <c:v>URBAN</c:v>
                </c:pt>
              </c:strCache>
            </c:strRef>
          </c:tx>
          <c:spPr>
            <a:solidFill>
              <a:schemeClr val="accent2"/>
            </a:solidFill>
            <a:ln>
              <a:noFill/>
            </a:ln>
            <a:effectLst/>
            <a:sp3d/>
          </c:spPr>
          <c:cat>
            <c:numRef>
              <c:extLst>
                <c:ext xmlns:c15="http://schemas.microsoft.com/office/drawing/2012/chart" uri="{02D57815-91ED-43cb-92C2-25804820EDAC}">
                  <c15:fullRef>
                    <c15:sqref>'1.Fact_Relev'!$E$125:$K$125</c15:sqref>
                  </c15:fullRef>
                </c:ext>
              </c:extLst>
              <c:f>'1.Fact_Relev'!$F$125:$H$125</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'1.Fact_Relev'!$E$126:$K$126</c15:sqref>
                  </c15:fullRef>
                </c:ext>
              </c:extLst>
              <c:f>'1.Fact_Relev'!$F$126:$H$126</c:f>
              <c:numCache>
                <c:formatCode>0.00%</c:formatCode>
                <c:ptCount val="3"/>
                <c:pt idx="0">
                  <c:v>-1</c:v>
                </c:pt>
                <c:pt idx="1">
                  <c:v>-1</c:v>
                </c:pt>
                <c:pt idx="2">
                  <c:v>-1</c:v>
                </c:pt>
              </c:numCache>
            </c:numRef>
          </c:val>
          <c:smooth val="0"/>
          <c:extLst>
            <c:ext xmlns:c16="http://schemas.microsoft.com/office/drawing/2014/chart" uri="{C3380CC4-5D6E-409C-BE32-E72D297353CC}">
              <c16:uniqueId val="{00000000-F609-428A-82EC-2832DDAB3BDA}"/>
            </c:ext>
          </c:extLst>
        </c:ser>
        <c:ser>
          <c:idx val="0"/>
          <c:order val="1"/>
          <c:tx>
            <c:strRef>
              <c:f>'1.Fact_Relev'!$C$127</c:f>
              <c:strCache>
                <c:ptCount val="1"/>
                <c:pt idx="0">
                  <c:v>RURAL</c:v>
                </c:pt>
              </c:strCache>
            </c:strRef>
          </c:tx>
          <c:spPr>
            <a:solidFill>
              <a:schemeClr val="accent4">
                <a:lumMod val="75000"/>
              </a:schemeClr>
            </a:solidFill>
            <a:ln>
              <a:solidFill>
                <a:schemeClr val="accent4">
                  <a:lumMod val="75000"/>
                </a:schemeClr>
              </a:solidFill>
            </a:ln>
            <a:effectLst/>
            <a:sp3d>
              <a:contourClr>
                <a:schemeClr val="accent4">
                  <a:lumMod val="75000"/>
                </a:schemeClr>
              </a:contourClr>
            </a:sp3d>
          </c:spPr>
          <c:cat>
            <c:numRef>
              <c:extLst>
                <c:ext xmlns:c15="http://schemas.microsoft.com/office/drawing/2012/chart" uri="{02D57815-91ED-43cb-92C2-25804820EDAC}">
                  <c15:fullRef>
                    <c15:sqref>'1.Fact_Relev'!$E$125:$K$125</c15:sqref>
                  </c15:fullRef>
                </c:ext>
              </c:extLst>
              <c:f>'1.Fact_Relev'!$F$125:$H$125</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'1.Fact_Relev'!$E$127:$K$127</c15:sqref>
                  </c15:fullRef>
                </c:ext>
              </c:extLst>
              <c:f>'1.Fact_Relev'!$F$127:$H$127</c:f>
              <c:numCache>
                <c:formatCode>0.00%</c:formatCode>
                <c:ptCount val="3"/>
                <c:pt idx="0">
                  <c:v>-1</c:v>
                </c:pt>
                <c:pt idx="1">
                  <c:v>-1</c:v>
                </c:pt>
                <c:pt idx="2">
                  <c:v>-1</c:v>
                </c:pt>
              </c:numCache>
            </c:numRef>
          </c:val>
          <c:smooth val="0"/>
          <c:extLst>
            <c:ext xmlns:c16="http://schemas.microsoft.com/office/drawing/2014/chart" uri="{C3380CC4-5D6E-409C-BE32-E72D297353CC}">
              <c16:uniqueId val="{00000007-F609-428A-82EC-2832DDAB3BDA}"/>
            </c:ext>
          </c:extLst>
        </c:ser>
        <c:dLbls>
          <c:showLegendKey val="0"/>
          <c:showVal val="0"/>
          <c:showCatName val="0"/>
          <c:showSerName val="0"/>
          <c:showPercent val="0"/>
          <c:showBubbleSize val="0"/>
        </c:dLbls>
        <c:axId val="144520320"/>
        <c:axId val="144521856"/>
        <c:axId val="143948416"/>
      </c:line3DChart>
      <c:catAx>
        <c:axId val="14452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4521856"/>
        <c:crosses val="autoZero"/>
        <c:auto val="1"/>
        <c:lblAlgn val="ctr"/>
        <c:lblOffset val="100"/>
        <c:noMultiLvlLbl val="0"/>
      </c:catAx>
      <c:valAx>
        <c:axId val="144521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4520320"/>
        <c:crosses val="autoZero"/>
        <c:crossBetween val="between"/>
      </c:valAx>
      <c:serAx>
        <c:axId val="143948416"/>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452185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23888C"/>
                </a:solidFill>
                <a:latin typeface="+mn-lt"/>
                <a:ea typeface="+mn-ea"/>
                <a:cs typeface="+mn-cs"/>
              </a:defRPr>
            </a:pPr>
            <a:r>
              <a:rPr lang="en-GB" sz="1050">
                <a:solidFill>
                  <a:srgbClr val="23888C"/>
                </a:solidFill>
              </a:rPr>
              <a:t>Compoziție deșeuri menajere și similare  </a:t>
            </a:r>
            <a:endParaRPr lang="ro-RO" sz="1050">
              <a:solidFill>
                <a:srgbClr val="23888C"/>
              </a:solidFill>
            </a:endParaRPr>
          </a:p>
          <a:p>
            <a:pPr>
              <a:defRPr sz="1400" b="0" i="0" u="none" strike="noStrike" kern="1200" spc="0" baseline="0">
                <a:solidFill>
                  <a:srgbClr val="23888C"/>
                </a:solidFill>
                <a:latin typeface="+mn-lt"/>
                <a:ea typeface="+mn-ea"/>
                <a:cs typeface="+mn-cs"/>
              </a:defRPr>
            </a:pPr>
            <a:r>
              <a:rPr lang="en-GB" sz="1050">
                <a:solidFill>
                  <a:srgbClr val="23888C"/>
                </a:solidFill>
              </a:rPr>
              <a:t>- </a:t>
            </a:r>
            <a:r>
              <a:rPr lang="ro-RO" sz="1050">
                <a:solidFill>
                  <a:srgbClr val="23888C"/>
                </a:solidFill>
              </a:rPr>
              <a:t>RURAL</a:t>
            </a:r>
            <a:r>
              <a:rPr lang="en-GB" sz="1050">
                <a:solidFill>
                  <a:srgbClr val="23888C"/>
                </a:solidFill>
              </a:rPr>
              <a:t> </a:t>
            </a:r>
          </a:p>
        </c:rich>
      </c:tx>
      <c:layout>
        <c:manualLayout>
          <c:xMode val="edge"/>
          <c:yMode val="edge"/>
          <c:x val="0.55395733760953159"/>
          <c:y val="1.5006783897995936E-2"/>
        </c:manualLayout>
      </c:layout>
      <c:overlay val="0"/>
      <c:spPr>
        <a:noFill/>
        <a:ln>
          <a:noFill/>
        </a:ln>
        <a:effectLst/>
      </c:spPr>
    </c:title>
    <c:autoTitleDeleted val="0"/>
    <c:plotArea>
      <c:layout>
        <c:manualLayout>
          <c:layoutTarget val="inner"/>
          <c:xMode val="edge"/>
          <c:yMode val="edge"/>
          <c:x val="8.2165031828488375E-2"/>
          <c:y val="0.14898924731182803"/>
          <c:w val="0.47097668557025857"/>
          <c:h val="0.80369892473118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0E-45BC-9A08-1088CF635A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0E-45BC-9A08-1088CF635A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C0E-45BC-9A08-1088CF635A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C0E-45BC-9A08-1088CF635A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C0E-45BC-9A08-1088CF635A0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C0E-45BC-9A08-1088CF635A0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C0E-45BC-9A08-1088CF635A0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3-0C0E-45BC-9A08-1088CF635A0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5-0C0E-45BC-9A08-1088CF635A0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7-0C0E-45BC-9A08-1088CF635A0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9-0C0E-45BC-9A08-1088CF635A09}"/>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B-0C0E-45BC-9A08-1088CF635A09}"/>
              </c:ext>
            </c:extLst>
          </c:dPt>
          <c:dLbls>
            <c:dLbl>
              <c:idx val="0"/>
              <c:delete val="1"/>
              <c:extLst>
                <c:ext xmlns:c15="http://schemas.microsoft.com/office/drawing/2012/chart" uri="{CE6537A1-D6FC-4f65-9D91-7224C49458BB}"/>
                <c:ext xmlns:c16="http://schemas.microsoft.com/office/drawing/2014/chart" uri="{C3380CC4-5D6E-409C-BE32-E72D297353CC}">
                  <c16:uniqueId val="{00000001-0C0E-45BC-9A08-1088CF635A09}"/>
                </c:ext>
              </c:extLst>
            </c:dLbl>
            <c:dLbl>
              <c:idx val="1"/>
              <c:layout>
                <c:manualLayout>
                  <c:x val="4.6740110466751365E-3"/>
                  <c:y val="1.70948748943708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0E-45BC-9A08-1088CF635A09}"/>
                </c:ext>
              </c:extLst>
            </c:dLbl>
            <c:dLbl>
              <c:idx val="3"/>
              <c:layout>
                <c:manualLayout>
                  <c:x val="-1.4058330773762659E-2"/>
                  <c:y val="6.693126323682194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0E-45BC-9A08-1088CF635A09}"/>
                </c:ext>
              </c:extLst>
            </c:dLbl>
            <c:dLbl>
              <c:idx val="5"/>
              <c:layout>
                <c:manualLayout>
                  <c:x val="0.1255661859246732"/>
                  <c:y val="-1.4747142661898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0E-45BC-9A08-1088CF635A09}"/>
                </c:ext>
              </c:extLst>
            </c:dLbl>
            <c:dLbl>
              <c:idx val="6"/>
              <c:layout>
                <c:manualLayout>
                  <c:x val="-9.7606337776443217E-3"/>
                  <c:y val="3.27421985173046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0E-45BC-9A08-1088CF635A09}"/>
                </c:ext>
              </c:extLst>
            </c:dLbl>
            <c:dLbl>
              <c:idx val="7"/>
              <c:layout>
                <c:manualLayout>
                  <c:x val="-6.3645471389080915E-2"/>
                  <c:y val="1.0224315641534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0E-45BC-9A08-1088CF635A09}"/>
                </c:ext>
              </c:extLst>
            </c:dLbl>
            <c:dLbl>
              <c:idx val="8"/>
              <c:layout>
                <c:manualLayout>
                  <c:x val="-4.9047344308873995E-2"/>
                  <c:y val="-2.0566463189689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0E-45BC-9A08-1088CF635A09}"/>
                </c:ext>
              </c:extLst>
            </c:dLbl>
            <c:dLbl>
              <c:idx val="9"/>
              <c:layout>
                <c:manualLayout>
                  <c:x val="-6.7312580359722004E-3"/>
                  <c:y val="9.5919967472913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0E-45BC-9A08-1088CF635A09}"/>
                </c:ext>
              </c:extLst>
            </c:dLbl>
            <c:dLbl>
              <c:idx val="10"/>
              <c:layout>
                <c:manualLayout>
                  <c:x val="-2.7687091913611257E-2"/>
                  <c:y val="-7.83479418636554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0E-45BC-9A08-1088CF635A09}"/>
                </c:ext>
              </c:extLst>
            </c:dLbl>
            <c:dLbl>
              <c:idx val="11"/>
              <c:layout>
                <c:manualLayout>
                  <c:x val="-1.7480406899332286E-2"/>
                  <c:y val="4.1324403227635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C0E-45BC-9A08-1088CF635A0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080"/>
                    </a:solidFill>
                    <a:latin typeface="+mn-lt"/>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'1.Fact_Relev'!$C$198:$C$211</c15:sqref>
                  </c15:fullRef>
                </c:ext>
              </c:extLst>
              <c:f>('1.Fact_Relev'!$C$198:$C$204,'1.Fact_Relev'!$C$207:$C$211)</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'1.Fact_Relev'!$G$198:$G$211</c15:sqref>
                  </c15:fullRef>
                </c:ext>
              </c:extLst>
              <c:f>('1.Fact_Relev'!$G$198:$G$204,'1.Fact_Relev'!$G$207:$G$211)</c:f>
              <c:numCache>
                <c:formatCode>0.00</c:formatCode>
                <c:ptCount val="12"/>
                <c:pt idx="0">
                  <c:v>12.8</c:v>
                </c:pt>
                <c:pt idx="1">
                  <c:v>10.6</c:v>
                </c:pt>
                <c:pt idx="2">
                  <c:v>2.8</c:v>
                </c:pt>
                <c:pt idx="3">
                  <c:v>4.8</c:v>
                </c:pt>
                <c:pt idx="4">
                  <c:v>2.6</c:v>
                </c:pt>
                <c:pt idx="5">
                  <c:v>56.5</c:v>
                </c:pt>
                <c:pt idx="6">
                  <c:v>1</c:v>
                </c:pt>
                <c:pt idx="7">
                  <c:v>0</c:v>
                </c:pt>
                <c:pt idx="8">
                  <c:v>0</c:v>
                </c:pt>
                <c:pt idx="9">
                  <c:v>0</c:v>
                </c:pt>
                <c:pt idx="10">
                  <c:v>0</c:v>
                </c:pt>
                <c:pt idx="11">
                  <c:v>6.3</c:v>
                </c:pt>
              </c:numCache>
            </c:numRef>
          </c:val>
          <c:extLst>
            <c:ext xmlns:c16="http://schemas.microsoft.com/office/drawing/2014/chart" uri="{C3380CC4-5D6E-409C-BE32-E72D297353CC}">
              <c16:uniqueId val="{0000001C-0C0E-45BC-9A08-1088CF635A0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9-043B-4BE1-B4C7-9752F1CF1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043B-4BE1-B4C7-9752F1CF1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D-043B-4BE1-B4C7-9752F1CF1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F-043B-4BE1-B4C7-9752F1CF1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1-043B-4BE1-B4C7-9752F1CF1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3-043B-4BE1-B4C7-9752F1CF1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5-043B-4BE1-B4C7-9752F1CF1B4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7-043B-4BE1-B4C7-9752F1CF1B4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9-043B-4BE1-B4C7-9752F1CF1B4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B-043B-4BE1-B4C7-9752F1CF1B4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D-043B-4BE1-B4C7-9752F1CF1B4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2F-043B-4BE1-B4C7-9752F1CF1B41}"/>
              </c:ext>
            </c:extLst>
          </c:dPt>
          <c:cat>
            <c:strRef>
              <c:extLst>
                <c:ext xmlns:c15="http://schemas.microsoft.com/office/drawing/2012/chart" uri="{02D57815-91ED-43cb-92C2-25804820EDAC}">
                  <c15:fullRef>
                    <c15:sqref>'1.Fact_Relev'!$C$198:$C$211</c15:sqref>
                  </c15:fullRef>
                </c:ext>
              </c:extLst>
              <c:f>('1.Fact_Relev'!$C$198:$C$204,'1.Fact_Relev'!$C$207:$C$211)</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'1.Fact_Relev'!$H$198:$H$211</c15:sqref>
                  </c15:fullRef>
                </c:ext>
              </c:extLst>
              <c:f>('1.Fact_Relev'!$H$198:$H$204,'1.Fact_Relev'!$H$207:$H$211)</c:f>
              <c:numCache>
                <c:formatCode>0.00</c:formatCode>
                <c:ptCount val="12"/>
              </c:numCache>
            </c:numRef>
          </c:val>
          <c:extLst>
            <c:ext xmlns:c16="http://schemas.microsoft.com/office/drawing/2014/chart" uri="{C3380CC4-5D6E-409C-BE32-E72D297353CC}">
              <c16:uniqueId val="{00000038-0898-4E9A-9125-C68E586E9622}"/>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8682965606229565"/>
          <c:y val="0.14539806461093382"/>
          <c:w val="0.33250043304612076"/>
          <c:h val="0.8546019353890667"/>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23888C"/>
                </a:solidFill>
                <a:latin typeface="+mn-lt"/>
                <a:ea typeface="+mn-ea"/>
                <a:cs typeface="+mn-cs"/>
              </a:defRPr>
            </a:pPr>
            <a:r>
              <a:rPr lang="en-GB" sz="1050">
                <a:solidFill>
                  <a:srgbClr val="23888C"/>
                </a:solidFill>
              </a:rPr>
              <a:t>Compoziție deșeuri - </a:t>
            </a:r>
            <a:r>
              <a:rPr lang="ro-RO" sz="1050">
                <a:solidFill>
                  <a:srgbClr val="23888C"/>
                </a:solidFill>
              </a:rPr>
              <a:t>PIEȚE</a:t>
            </a:r>
            <a:r>
              <a:rPr lang="en-GB" sz="1050">
                <a:solidFill>
                  <a:srgbClr val="23888C"/>
                </a:solidFill>
              </a:rPr>
              <a:t> </a:t>
            </a:r>
          </a:p>
        </c:rich>
      </c:tx>
      <c:layout>
        <c:manualLayout>
          <c:xMode val="edge"/>
          <c:yMode val="edge"/>
          <c:x val="0.63699114606274465"/>
          <c:y val="4.1571195353158161E-2"/>
        </c:manualLayout>
      </c:layout>
      <c:overlay val="0"/>
      <c:spPr>
        <a:noFill/>
        <a:ln>
          <a:noFill/>
        </a:ln>
        <a:effectLst/>
      </c:spPr>
    </c:title>
    <c:autoTitleDeleted val="0"/>
    <c:plotArea>
      <c:layout>
        <c:manualLayout>
          <c:layoutTarget val="inner"/>
          <c:xMode val="edge"/>
          <c:yMode val="edge"/>
          <c:x val="8.2165031828488375E-2"/>
          <c:y val="0.14898924731182803"/>
          <c:w val="0.47097668557025857"/>
          <c:h val="0.80369892473118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2E-4AF7-AF15-454A823348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2E-4AF7-AF15-454A823348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2E-4AF7-AF15-454A823348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2E-4AF7-AF15-454A823348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2E-4AF7-AF15-454A823348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22E-4AF7-AF15-454A823348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22E-4AF7-AF15-454A823348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3-922E-4AF7-AF15-454A823348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5-922E-4AF7-AF15-454A823348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7-922E-4AF7-AF15-454A8233486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9-922E-4AF7-AF15-454A8233486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B-922E-4AF7-AF15-454A82334865}"/>
              </c:ext>
            </c:extLst>
          </c:dPt>
          <c:dLbls>
            <c:dLbl>
              <c:idx val="5"/>
              <c:layout>
                <c:manualLayout>
                  <c:x val="0.11420866389187208"/>
                  <c:y val="-8.9415627170315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2E-4AF7-AF15-454A82334865}"/>
                </c:ext>
              </c:extLst>
            </c:dLbl>
            <c:dLbl>
              <c:idx val="9"/>
              <c:layout>
                <c:manualLayout>
                  <c:x val="2.6727210638582181E-2"/>
                  <c:y val="-9.1016767233992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22E-4AF7-AF15-454A82334865}"/>
                </c:ext>
              </c:extLst>
            </c:dLbl>
            <c:dLbl>
              <c:idx val="10"/>
              <c:layout>
                <c:manualLayout>
                  <c:x val="3.6540877079240038E-2"/>
                  <c:y val="7.1228725275319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22E-4AF7-AF15-454A82334865}"/>
                </c:ext>
              </c:extLst>
            </c:dLbl>
            <c:dLbl>
              <c:idx val="11"/>
              <c:layout>
                <c:manualLayout>
                  <c:x val="5.7189802877405877E-3"/>
                  <c:y val="2.4951159455583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22E-4AF7-AF15-454A8233486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080"/>
                    </a:solidFill>
                    <a:latin typeface="+mn-lt"/>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'1.Fact_Relev'!$C$228:$C$241</c15:sqref>
                  </c15:fullRef>
                </c:ext>
              </c:extLst>
              <c:f>('1.Fact_Relev'!$C$228:$C$234,'1.Fact_Relev'!$C$237:$C$241)</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'1.Fact_Relev'!$G$228:$G$241</c15:sqref>
                  </c15:fullRef>
                </c:ext>
              </c:extLst>
              <c:f>('1.Fact_Relev'!$G$228:$G$234,'1.Fact_Relev'!$G$237:$G$241)</c:f>
              <c:numCache>
                <c:formatCode>0.00</c:formatCode>
                <c:ptCount val="12"/>
                <c:pt idx="0">
                  <c:v>7.9</c:v>
                </c:pt>
                <c:pt idx="1">
                  <c:v>6.9</c:v>
                </c:pt>
                <c:pt idx="2">
                  <c:v>1.9</c:v>
                </c:pt>
                <c:pt idx="3">
                  <c:v>2.7</c:v>
                </c:pt>
                <c:pt idx="4">
                  <c:v>1.2</c:v>
                </c:pt>
                <c:pt idx="5">
                  <c:v>74</c:v>
                </c:pt>
                <c:pt idx="6">
                  <c:v>0.1</c:v>
                </c:pt>
                <c:pt idx="7">
                  <c:v>0</c:v>
                </c:pt>
                <c:pt idx="8">
                  <c:v>0</c:v>
                </c:pt>
                <c:pt idx="9">
                  <c:v>0</c:v>
                </c:pt>
                <c:pt idx="10">
                  <c:v>0</c:v>
                </c:pt>
                <c:pt idx="11">
                  <c:v>5.3</c:v>
                </c:pt>
              </c:numCache>
            </c:numRef>
          </c:val>
          <c:extLst>
            <c:ext xmlns:c16="http://schemas.microsoft.com/office/drawing/2014/chart" uri="{C3380CC4-5D6E-409C-BE32-E72D297353CC}">
              <c16:uniqueId val="{0000001C-922E-4AF7-AF15-454A8233486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9-6050-43E4-8C3E-735317FD59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6050-43E4-8C3E-735317FD59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D-6050-43E4-8C3E-735317FD59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F-6050-43E4-8C3E-735317FD59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1-6050-43E4-8C3E-735317FD59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3-6050-43E4-8C3E-735317FD593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5-6050-43E4-8C3E-735317FD593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7-6050-43E4-8C3E-735317FD593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9-6050-43E4-8C3E-735317FD593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B-6050-43E4-8C3E-735317FD593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D-6050-43E4-8C3E-735317FD593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2F-6050-43E4-8C3E-735317FD5938}"/>
              </c:ext>
            </c:extLst>
          </c:dPt>
          <c:cat>
            <c:strRef>
              <c:extLst>
                <c:ext xmlns:c15="http://schemas.microsoft.com/office/drawing/2012/chart" uri="{02D57815-91ED-43cb-92C2-25804820EDAC}">
                  <c15:fullRef>
                    <c15:sqref>'1.Fact_Relev'!$C$228:$C$241</c15:sqref>
                  </c15:fullRef>
                </c:ext>
              </c:extLst>
              <c:f>('1.Fact_Relev'!$C$228:$C$234,'1.Fact_Relev'!$C$237:$C$241)</c:f>
              <c:strCache>
                <c:ptCount val="12"/>
                <c:pt idx="0">
                  <c:v>Hartie si carton</c:v>
                </c:pt>
                <c:pt idx="1">
                  <c:v>Plastic</c:v>
                </c:pt>
                <c:pt idx="2">
                  <c:v>Metal</c:v>
                </c:pt>
                <c:pt idx="3">
                  <c:v>Sticla</c:v>
                </c:pt>
                <c:pt idx="4">
                  <c:v>Lemn</c:v>
                </c:pt>
                <c:pt idx="5">
                  <c:v>Biodeseuri</c:v>
                </c:pt>
                <c:pt idx="6">
                  <c:v>Textile</c:v>
                </c:pt>
                <c:pt idx="7">
                  <c:v>Deseuri periculoase</c:v>
                </c:pt>
                <c:pt idx="8">
                  <c:v>Deseuri compozite</c:v>
                </c:pt>
                <c:pt idx="9">
                  <c:v>Deseuri inerte</c:v>
                </c:pt>
                <c:pt idx="10">
                  <c:v>Deseuri de mici dimensiuni &lt; 10 mm</c:v>
                </c:pt>
                <c:pt idx="11">
                  <c:v>Altele</c:v>
                </c:pt>
              </c:strCache>
            </c:strRef>
          </c:cat>
          <c:val>
            <c:numRef>
              <c:extLst>
                <c:ext xmlns:c15="http://schemas.microsoft.com/office/drawing/2012/chart" uri="{02D57815-91ED-43cb-92C2-25804820EDAC}">
                  <c15:fullRef>
                    <c15:sqref>'1.Fact_Relev'!$H$228:$H$241</c15:sqref>
                  </c15:fullRef>
                </c:ext>
              </c:extLst>
              <c:f>('1.Fact_Relev'!$H$228:$H$234,'1.Fact_Relev'!$H$237:$H$241)</c:f>
              <c:numCache>
                <c:formatCode>0.00</c:formatCode>
                <c:ptCount val="12"/>
              </c:numCache>
            </c:numRef>
          </c:val>
          <c:extLst>
            <c:ext xmlns:c16="http://schemas.microsoft.com/office/drawing/2014/chart" uri="{C3380CC4-5D6E-409C-BE32-E72D297353CC}">
              <c16:uniqueId val="{00000038-AE91-4630-8CAC-46F622008E9D}"/>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7473053368328986"/>
          <c:y val="0.14156379937043959"/>
          <c:w val="0.37163830008363985"/>
          <c:h val="0.85843620062956061"/>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23888C"/>
                </a:solidFill>
                <a:latin typeface="+mn-lt"/>
                <a:ea typeface="+mn-ea"/>
                <a:cs typeface="+mn-cs"/>
              </a:defRPr>
            </a:pPr>
            <a:r>
              <a:rPr lang="en-GB" sz="1050">
                <a:solidFill>
                  <a:srgbClr val="23888C"/>
                </a:solidFill>
              </a:rPr>
              <a:t>Compoziție deșeuri - </a:t>
            </a:r>
            <a:r>
              <a:rPr lang="ro-RO" sz="1050">
                <a:solidFill>
                  <a:srgbClr val="23888C"/>
                </a:solidFill>
              </a:rPr>
              <a:t>STRADALE</a:t>
            </a:r>
          </a:p>
          <a:p>
            <a:pPr>
              <a:defRPr sz="1400" b="0" i="0" u="none" strike="noStrike" kern="1200" spc="0" baseline="0">
                <a:solidFill>
                  <a:srgbClr val="23888C"/>
                </a:solidFill>
                <a:latin typeface="+mn-lt"/>
                <a:ea typeface="+mn-ea"/>
                <a:cs typeface="+mn-cs"/>
              </a:defRPr>
            </a:pPr>
            <a:r>
              <a:rPr lang="ro-RO" sz="1050">
                <a:solidFill>
                  <a:srgbClr val="23888C"/>
                </a:solidFill>
              </a:rPr>
              <a:t>( PJGD )</a:t>
            </a:r>
            <a:endParaRPr lang="en-GB" sz="1050">
              <a:solidFill>
                <a:srgbClr val="23888C"/>
              </a:solidFill>
            </a:endParaRPr>
          </a:p>
        </c:rich>
      </c:tx>
      <c:layout>
        <c:manualLayout>
          <c:xMode val="edge"/>
          <c:yMode val="edge"/>
          <c:x val="0.5967648732783325"/>
          <c:y val="5.5316899820512168E-2"/>
        </c:manualLayout>
      </c:layout>
      <c:overlay val="0"/>
      <c:spPr>
        <a:noFill/>
        <a:ln>
          <a:noFill/>
        </a:ln>
        <a:effectLst/>
      </c:spPr>
    </c:title>
    <c:autoTitleDeleted val="0"/>
    <c:plotArea>
      <c:layout>
        <c:manualLayout>
          <c:layoutTarget val="inner"/>
          <c:xMode val="edge"/>
          <c:yMode val="edge"/>
          <c:x val="8.2165031828488375E-2"/>
          <c:y val="0.14898924731182803"/>
          <c:w val="0.47097668557025857"/>
          <c:h val="0.80369892473118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8E1-45D9-80CD-D8B23C9D12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E1-45D9-80CD-D8B23C9D12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8E1-45D9-80CD-D8B23C9D12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8E1-45D9-80CD-D8B23C9D129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8E1-45D9-80CD-D8B23C9D129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8E1-45D9-80CD-D8B23C9D129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8E1-45D9-80CD-D8B23C9D129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8E1-45D9-80CD-D8B23C9D129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7-78E1-45D9-80CD-D8B23C9D1299}"/>
              </c:ext>
            </c:extLst>
          </c:dPt>
          <c:dLbls>
            <c:dLbl>
              <c:idx val="0"/>
              <c:layout>
                <c:manualLayout>
                  <c:x val="-1.1491509821486022E-2"/>
                  <c:y val="1.9384690315772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E1-45D9-80CD-D8B23C9D1299}"/>
                </c:ext>
              </c:extLst>
            </c:dLbl>
            <c:dLbl>
              <c:idx val="1"/>
              <c:layout>
                <c:manualLayout>
                  <c:x val="-8.9995397338374864E-3"/>
                  <c:y val="-3.5258994687519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E1-45D9-80CD-D8B23C9D1299}"/>
                </c:ext>
              </c:extLst>
            </c:dLbl>
            <c:dLbl>
              <c:idx val="3"/>
              <c:layout>
                <c:manualLayout>
                  <c:x val="9.4671305621681062E-3"/>
                  <c:y val="-4.78069107340964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E1-45D9-80CD-D8B23C9D1299}"/>
                </c:ext>
              </c:extLst>
            </c:dLbl>
            <c:dLbl>
              <c:idx val="4"/>
              <c:layout>
                <c:manualLayout>
                  <c:x val="4.0799378393225694E-3"/>
                  <c:y val="-7.97214781142048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E1-45D9-80CD-D8B23C9D1299}"/>
                </c:ext>
              </c:extLst>
            </c:dLbl>
            <c:dLbl>
              <c:idx val="5"/>
              <c:layout>
                <c:manualLayout>
                  <c:x val="-6.8774949642922537E-2"/>
                  <c:y val="-6.17669183104689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E1-45D9-80CD-D8B23C9D1299}"/>
                </c:ext>
              </c:extLst>
            </c:dLbl>
            <c:dLbl>
              <c:idx val="8"/>
              <c:layout>
                <c:manualLayout>
                  <c:x val="3.3317727175994891E-2"/>
                  <c:y val="-9.19771626484834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8E1-45D9-80CD-D8B23C9D129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080"/>
                    </a:solidFill>
                    <a:latin typeface="+mn-lt"/>
                    <a:ea typeface="+mn-ea"/>
                    <a:cs typeface="+mn-cs"/>
                  </a:defRPr>
                </a:pPr>
                <a:endParaRPr lang="ro-RO"/>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'1.Fact_Relev'!$C$251:$C$264</c15:sqref>
                  </c15:fullRef>
                </c:ext>
              </c:extLst>
              <c:f>('1.Fact_Relev'!$C$251:$C$257,'1.Fact_Relev'!$C$260,'1.Fact_Relev'!$C$264)</c:f>
              <c:strCache>
                <c:ptCount val="9"/>
                <c:pt idx="0">
                  <c:v>Hartie si carton</c:v>
                </c:pt>
                <c:pt idx="1">
                  <c:v>Plastic</c:v>
                </c:pt>
                <c:pt idx="2">
                  <c:v>Metal</c:v>
                </c:pt>
                <c:pt idx="3">
                  <c:v>Sticla</c:v>
                </c:pt>
                <c:pt idx="4">
                  <c:v>Lemn</c:v>
                </c:pt>
                <c:pt idx="5">
                  <c:v>Biodeseuri</c:v>
                </c:pt>
                <c:pt idx="6">
                  <c:v>Textile</c:v>
                </c:pt>
                <c:pt idx="7">
                  <c:v>Deseuri periculoase</c:v>
                </c:pt>
                <c:pt idx="8">
                  <c:v>Altele</c:v>
                </c:pt>
              </c:strCache>
            </c:strRef>
          </c:cat>
          <c:val>
            <c:numRef>
              <c:extLst>
                <c:ext xmlns:c15="http://schemas.microsoft.com/office/drawing/2012/chart" uri="{02D57815-91ED-43cb-92C2-25804820EDAC}">
                  <c15:fullRef>
                    <c15:sqref>'1.Fact_Relev'!$E$251:$E$264</c15:sqref>
                  </c15:fullRef>
                </c:ext>
              </c:extLst>
              <c:f>('1.Fact_Relev'!$E$251:$E$257,'1.Fact_Relev'!$E$260,'1.Fact_Relev'!$E$264)</c:f>
              <c:numCache>
                <c:formatCode>0.00</c:formatCode>
                <c:ptCount val="9"/>
                <c:pt idx="0">
                  <c:v>10.1</c:v>
                </c:pt>
                <c:pt idx="1">
                  <c:v>9.6999999999999993</c:v>
                </c:pt>
                <c:pt idx="2">
                  <c:v>2.2000000000000002</c:v>
                </c:pt>
                <c:pt idx="3">
                  <c:v>4.4000000000000004</c:v>
                </c:pt>
                <c:pt idx="4">
                  <c:v>2.9</c:v>
                </c:pt>
                <c:pt idx="5">
                  <c:v>60.2</c:v>
                </c:pt>
                <c:pt idx="6">
                  <c:v>0.2</c:v>
                </c:pt>
                <c:pt idx="7">
                  <c:v>0</c:v>
                </c:pt>
                <c:pt idx="8">
                  <c:v>10.3</c:v>
                </c:pt>
              </c:numCache>
            </c:numRef>
          </c:val>
          <c:extLst>
            <c:ext xmlns:c16="http://schemas.microsoft.com/office/drawing/2014/chart" uri="{C3380CC4-5D6E-409C-BE32-E72D297353CC}">
              <c16:uniqueId val="{00000018-78E1-45D9-80CD-D8B23C9D129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3-F120-44BD-A10E-1BDBD88C47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5-F120-44BD-A10E-1BDBD88C47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7-F120-44BD-A10E-1BDBD88C47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F120-44BD-A10E-1BDBD88C475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B-F120-44BD-A10E-1BDBD88C475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D-F120-44BD-A10E-1BDBD88C475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F-F120-44BD-A10E-1BDBD88C475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1-F120-44BD-A10E-1BDBD88C475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F120-44BD-A10E-1BDBD88C475C}"/>
              </c:ext>
            </c:extLst>
          </c:dPt>
          <c:cat>
            <c:strRef>
              <c:extLst>
                <c:ext xmlns:c15="http://schemas.microsoft.com/office/drawing/2012/chart" uri="{02D57815-91ED-43cb-92C2-25804820EDAC}">
                  <c15:fullRef>
                    <c15:sqref>'1.Fact_Relev'!$C$251:$C$264</c15:sqref>
                  </c15:fullRef>
                </c:ext>
              </c:extLst>
              <c:f>('1.Fact_Relev'!$C$251:$C$257,'1.Fact_Relev'!$C$260,'1.Fact_Relev'!$C$264)</c:f>
              <c:strCache>
                <c:ptCount val="9"/>
                <c:pt idx="0">
                  <c:v>Hartie si carton</c:v>
                </c:pt>
                <c:pt idx="1">
                  <c:v>Plastic</c:v>
                </c:pt>
                <c:pt idx="2">
                  <c:v>Metal</c:v>
                </c:pt>
                <c:pt idx="3">
                  <c:v>Sticla</c:v>
                </c:pt>
                <c:pt idx="4">
                  <c:v>Lemn</c:v>
                </c:pt>
                <c:pt idx="5">
                  <c:v>Biodeseuri</c:v>
                </c:pt>
                <c:pt idx="6">
                  <c:v>Textile</c:v>
                </c:pt>
                <c:pt idx="7">
                  <c:v>Deseuri periculoase</c:v>
                </c:pt>
                <c:pt idx="8">
                  <c:v>Altele</c:v>
                </c:pt>
              </c:strCache>
            </c:strRef>
          </c:cat>
          <c:val>
            <c:numRef>
              <c:extLst>
                <c:ext xmlns:c15="http://schemas.microsoft.com/office/drawing/2012/chart" uri="{02D57815-91ED-43cb-92C2-25804820EDAC}">
                  <c15:fullRef>
                    <c15:sqref>'1.Fact_Relev'!$F$251:$F$264</c15:sqref>
                  </c15:fullRef>
                </c:ext>
              </c:extLst>
              <c:f>('1.Fact_Relev'!$F$251:$F$257,'1.Fact_Relev'!$F$260,'1.Fact_Relev'!$F$264)</c:f>
              <c:numCache>
                <c:formatCode>0.00</c:formatCode>
                <c:ptCount val="9"/>
              </c:numCache>
            </c:numRef>
          </c:val>
          <c:extLst>
            <c:ext xmlns:c16="http://schemas.microsoft.com/office/drawing/2014/chart" uri="{C3380CC4-5D6E-409C-BE32-E72D297353CC}">
              <c16:uniqueId val="{00000032-78E1-45D9-80CD-D8B23C9D129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62752747986954172"/>
          <c:y val="0.20112851872897322"/>
          <c:w val="0.33644031139727926"/>
          <c:h val="0.78964742809210731"/>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'2.Obiective PJGD'!$D$58</c:f>
              <c:strCache>
                <c:ptCount val="1"/>
                <c:pt idx="0">
                  <c:v>%
Ținta națională</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PJGD'!$E$58:$K$58</c15:sqref>
                  </c15:fullRef>
                </c:ext>
              </c:extLst>
              <c:f>'2.Obiective PJGD'!$F$58:$H$58</c:f>
              <c:numCache>
                <c:formatCode>0%</c:formatCode>
                <c:ptCount val="3"/>
                <c:pt idx="0">
                  <c:v>0.52</c:v>
                </c:pt>
                <c:pt idx="1">
                  <c:v>0.7</c:v>
                </c:pt>
                <c:pt idx="2">
                  <c:v>0.7</c:v>
                </c:pt>
              </c:numCache>
            </c:numRef>
          </c:val>
          <c:smooth val="0"/>
          <c:extLst>
            <c:ext xmlns:c16="http://schemas.microsoft.com/office/drawing/2014/chart" uri="{C3380CC4-5D6E-409C-BE32-E72D297353CC}">
              <c16:uniqueId val="{00000000-DE02-4971-8D40-EF3D6B39BF6B}"/>
            </c:ext>
          </c:extLst>
        </c:ser>
        <c:ser>
          <c:idx val="0"/>
          <c:order val="1"/>
          <c:tx>
            <c:strRef>
              <c:f>'2.Obiective PJGD'!$D$59</c:f>
              <c:strCache>
                <c:ptCount val="1"/>
                <c:pt idx="0">
                  <c:v>%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PJGD'!$E$59:$K$59</c15:sqref>
                  </c15:fullRef>
                </c:ext>
              </c:extLst>
              <c:f>'2.Obiective PJGD'!$F$59:$H$59</c:f>
              <c:numCache>
                <c:formatCode>0.0%</c:formatCode>
                <c:ptCount val="3"/>
                <c:pt idx="0">
                  <c:v>0.6</c:v>
                </c:pt>
                <c:pt idx="1">
                  <c:v>0.6</c:v>
                </c:pt>
                <c:pt idx="2">
                  <c:v>0.6</c:v>
                </c:pt>
              </c:numCache>
            </c:numRef>
          </c:val>
          <c:smooth val="0"/>
          <c:extLst>
            <c:ext xmlns:c16="http://schemas.microsoft.com/office/drawing/2014/chart" uri="{C3380CC4-5D6E-409C-BE32-E72D297353CC}">
              <c16:uniqueId val="{00000001-DE02-4971-8D40-EF3D6B39BF6B}"/>
            </c:ext>
          </c:extLst>
        </c:ser>
        <c:ser>
          <c:idx val="2"/>
          <c:order val="2"/>
          <c:tx>
            <c:strRef>
              <c:f>'2.Obiective PJGD'!$D$60</c:f>
              <c:strCache>
                <c:ptCount val="1"/>
                <c:pt idx="0">
                  <c:v>% 
Realizat</c:v>
                </c:pt>
              </c:strCache>
            </c:strRef>
          </c:tx>
          <c:spPr>
            <a:ln w="28575" cap="rnd">
              <a:solidFill>
                <a:schemeClr val="accent6">
                  <a:lumMod val="60000"/>
                  <a:lumOff val="40000"/>
                </a:schemeClr>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PJGD'!$E$60:$K$60</c15:sqref>
                  </c15:fullRef>
                </c:ext>
              </c:extLst>
              <c:f>'2.Obiective PJGD'!$F$60:$H$60</c:f>
              <c:numCache>
                <c:formatCode>0.0%</c:formatCode>
                <c:ptCount val="3"/>
                <c:pt idx="0">
                  <c:v>0</c:v>
                </c:pt>
                <c:pt idx="1">
                  <c:v>0</c:v>
                </c:pt>
                <c:pt idx="2">
                  <c:v>0</c:v>
                </c:pt>
              </c:numCache>
            </c:numRef>
          </c:val>
          <c:smooth val="0"/>
          <c:extLst>
            <c:ext xmlns:c16="http://schemas.microsoft.com/office/drawing/2014/chart" uri="{C3380CC4-5D6E-409C-BE32-E72D297353CC}">
              <c16:uniqueId val="{00000002-DE02-4971-8D40-EF3D6B39BF6B}"/>
            </c:ext>
          </c:extLst>
        </c:ser>
        <c:dLbls>
          <c:showLegendKey val="0"/>
          <c:showVal val="0"/>
          <c:showCatName val="0"/>
          <c:showSerName val="0"/>
          <c:showPercent val="0"/>
          <c:showBubbleSize val="0"/>
        </c:dLbls>
        <c:marker val="1"/>
        <c:smooth val="0"/>
        <c:axId val="145110144"/>
        <c:axId val="145111680"/>
      </c:lineChart>
      <c:catAx>
        <c:axId val="14511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111680"/>
        <c:crosses val="autoZero"/>
        <c:auto val="1"/>
        <c:lblAlgn val="ctr"/>
        <c:lblOffset val="100"/>
        <c:noMultiLvlLbl val="0"/>
      </c:catAx>
      <c:valAx>
        <c:axId val="14511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110144"/>
        <c:crosses val="autoZero"/>
        <c:crossBetween val="between"/>
      </c:valAx>
      <c:spPr>
        <a:noFill/>
        <a:ln>
          <a:noFill/>
        </a:ln>
        <a:effectLst/>
      </c:spPr>
    </c:plotArea>
    <c:legend>
      <c:legendPos val="b"/>
      <c:layout>
        <c:manualLayout>
          <c:xMode val="edge"/>
          <c:yMode val="edge"/>
          <c:x val="4.3676868551076352E-2"/>
          <c:y val="0.75293934555683029"/>
          <c:w val="0.92151544249873441"/>
          <c:h val="0.203139067732620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'2.Obiective PJGD'!$D$67</c:f>
              <c:strCache>
                <c:ptCount val="1"/>
                <c:pt idx="0">
                  <c:v>%
Ținta națională</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PJGD'!$E$67:$K$67</c15:sqref>
                  </c15:fullRef>
                </c:ext>
              </c:extLst>
              <c:f>'2.Obiective PJGD'!$F$67:$H$67</c:f>
              <c:numCache>
                <c:formatCode>0%</c:formatCode>
                <c:ptCount val="3"/>
                <c:pt idx="0">
                  <c:v>0.45</c:v>
                </c:pt>
                <c:pt idx="1">
                  <c:v>0.45</c:v>
                </c:pt>
                <c:pt idx="2">
                  <c:v>0.45</c:v>
                </c:pt>
              </c:numCache>
            </c:numRef>
          </c:val>
          <c:smooth val="0"/>
          <c:extLst>
            <c:ext xmlns:c16="http://schemas.microsoft.com/office/drawing/2014/chart" uri="{C3380CC4-5D6E-409C-BE32-E72D297353CC}">
              <c16:uniqueId val="{00000000-6C9E-4F3F-9A80-3B8B746BF584}"/>
            </c:ext>
          </c:extLst>
        </c:ser>
        <c:ser>
          <c:idx val="0"/>
          <c:order val="1"/>
          <c:tx>
            <c:strRef>
              <c:f>'2.Obiective PJGD'!$D$68</c:f>
              <c:strCache>
                <c:ptCount val="1"/>
                <c:pt idx="0">
                  <c:v>%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PJGD'!$E$68:$K$68</c15:sqref>
                  </c15:fullRef>
                </c:ext>
              </c:extLst>
              <c:f>'2.Obiective PJGD'!$F$68:$H$68</c:f>
              <c:numCache>
                <c:formatCode>0.0%</c:formatCode>
                <c:ptCount val="3"/>
                <c:pt idx="0">
                  <c:v>0</c:v>
                </c:pt>
                <c:pt idx="1">
                  <c:v>0</c:v>
                </c:pt>
                <c:pt idx="2">
                  <c:v>0</c:v>
                </c:pt>
              </c:numCache>
            </c:numRef>
          </c:val>
          <c:smooth val="0"/>
          <c:extLst>
            <c:ext xmlns:c16="http://schemas.microsoft.com/office/drawing/2014/chart" uri="{C3380CC4-5D6E-409C-BE32-E72D297353CC}">
              <c16:uniqueId val="{00000001-6C9E-4F3F-9A80-3B8B746BF584}"/>
            </c:ext>
          </c:extLst>
        </c:ser>
        <c:ser>
          <c:idx val="2"/>
          <c:order val="2"/>
          <c:tx>
            <c:strRef>
              <c:f>'2.Obiective PJGD'!$D$69</c:f>
              <c:strCache>
                <c:ptCount val="1"/>
                <c:pt idx="0">
                  <c:v>% 
Realizat</c:v>
                </c:pt>
              </c:strCache>
            </c:strRef>
          </c:tx>
          <c:spPr>
            <a:ln w="28575" cap="rnd">
              <a:solidFill>
                <a:schemeClr val="accent6">
                  <a:lumMod val="40000"/>
                  <a:lumOff val="60000"/>
                </a:schemeClr>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PJGD'!$E$69:$K$69</c15:sqref>
                  </c15:fullRef>
                </c:ext>
              </c:extLst>
              <c:f>'2.Obiective PJGD'!$F$69:$H$69</c:f>
              <c:numCache>
                <c:formatCode>0.0%</c:formatCode>
                <c:ptCount val="3"/>
                <c:pt idx="0">
                  <c:v>0</c:v>
                </c:pt>
                <c:pt idx="1">
                  <c:v>0</c:v>
                </c:pt>
                <c:pt idx="2">
                  <c:v>0</c:v>
                </c:pt>
              </c:numCache>
            </c:numRef>
          </c:val>
          <c:smooth val="0"/>
          <c:extLst>
            <c:ext xmlns:c16="http://schemas.microsoft.com/office/drawing/2014/chart" uri="{C3380CC4-5D6E-409C-BE32-E72D297353CC}">
              <c16:uniqueId val="{00000002-6C9E-4F3F-9A80-3B8B746BF584}"/>
            </c:ext>
          </c:extLst>
        </c:ser>
        <c:dLbls>
          <c:showLegendKey val="0"/>
          <c:showVal val="0"/>
          <c:showCatName val="0"/>
          <c:showSerName val="0"/>
          <c:showPercent val="0"/>
          <c:showBubbleSize val="0"/>
        </c:dLbls>
        <c:marker val="1"/>
        <c:smooth val="0"/>
        <c:axId val="145179008"/>
        <c:axId val="145180544"/>
      </c:lineChart>
      <c:catAx>
        <c:axId val="1451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180544"/>
        <c:crosses val="autoZero"/>
        <c:auto val="1"/>
        <c:lblAlgn val="ctr"/>
        <c:lblOffset val="100"/>
        <c:noMultiLvlLbl val="0"/>
      </c:catAx>
      <c:valAx>
        <c:axId val="145180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17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'2.Obiective PJGD'!$D$76</c:f>
              <c:strCache>
                <c:ptCount val="1"/>
                <c:pt idx="0">
                  <c:v>tone
max. legal</c:v>
                </c:pt>
              </c:strCache>
            </c:strRef>
          </c:tx>
          <c:spPr>
            <a:ln w="28575" cap="rnd">
              <a:solidFill>
                <a:srgbClr val="C00000"/>
              </a:solidFill>
              <a:round/>
            </a:ln>
            <a:effectLst/>
          </c:spPr>
          <c:marker>
            <c:symbol val="circle"/>
            <c:size val="5"/>
            <c:spPr>
              <a:solidFill>
                <a:srgbClr val="C00000"/>
              </a:solidFill>
              <a:ln w="9525">
                <a:solidFill>
                  <a:schemeClr val="accent2"/>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PJGD'!$E$76:$K$76</c15:sqref>
                  </c15:fullRef>
                </c:ext>
              </c:extLst>
              <c:f>'2.Obiective PJGD'!$F$76:$H$76</c:f>
              <c:numCache>
                <c:formatCode>#,##0</c:formatCode>
                <c:ptCount val="3"/>
                <c:pt idx="0">
                  <c:v>0</c:v>
                </c:pt>
                <c:pt idx="1">
                  <c:v>0</c:v>
                </c:pt>
                <c:pt idx="2">
                  <c:v>0</c:v>
                </c:pt>
              </c:numCache>
            </c:numRef>
          </c:val>
          <c:smooth val="0"/>
          <c:extLst>
            <c:ext xmlns:c16="http://schemas.microsoft.com/office/drawing/2014/chart" uri="{C3380CC4-5D6E-409C-BE32-E72D297353CC}">
              <c16:uniqueId val="{00000000-24A6-4147-AC83-5B3A428502E6}"/>
            </c:ext>
          </c:extLst>
        </c:ser>
        <c:ser>
          <c:idx val="0"/>
          <c:order val="1"/>
          <c:tx>
            <c:strRef>
              <c:f>'2.Obiective PJGD'!$D$77</c:f>
              <c:strCache>
                <c:ptCount val="1"/>
                <c:pt idx="0">
                  <c:v>tone 
Prognozat PJGD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PJGD'!$E$77:$K$77</c15:sqref>
                  </c15:fullRef>
                </c:ext>
              </c:extLst>
              <c:f>'2.Obiective PJGD'!$F$77:$H$77</c:f>
              <c:numCache>
                <c:formatCode>#,##0</c:formatCode>
                <c:ptCount val="3"/>
                <c:pt idx="0">
                  <c:v>37987</c:v>
                </c:pt>
                <c:pt idx="1">
                  <c:v>37987</c:v>
                </c:pt>
                <c:pt idx="2">
                  <c:v>37987</c:v>
                </c:pt>
              </c:numCache>
            </c:numRef>
          </c:val>
          <c:smooth val="0"/>
          <c:extLst>
            <c:ext xmlns:c16="http://schemas.microsoft.com/office/drawing/2014/chart" uri="{C3380CC4-5D6E-409C-BE32-E72D297353CC}">
              <c16:uniqueId val="{00000001-24A6-4147-AC83-5B3A428502E6}"/>
            </c:ext>
          </c:extLst>
        </c:ser>
        <c:ser>
          <c:idx val="2"/>
          <c:order val="2"/>
          <c:tx>
            <c:strRef>
              <c:f>'2.Obiective PJGD'!$D$78</c:f>
              <c:strCache>
                <c:ptCount val="1"/>
                <c:pt idx="0">
                  <c:v>tone 
Realizat</c:v>
                </c:pt>
              </c:strCache>
            </c:strRef>
          </c:tx>
          <c:spPr>
            <a:ln w="28575" cap="rnd">
              <a:solidFill>
                <a:schemeClr val="accent6">
                  <a:lumMod val="40000"/>
                  <a:lumOff val="60000"/>
                </a:schemeClr>
              </a:solidFill>
              <a:round/>
            </a:ln>
            <a:effectLst/>
          </c:spPr>
          <c:marker>
            <c:symbol val="circle"/>
            <c:size val="5"/>
            <c:spPr>
              <a:solidFill>
                <a:schemeClr val="accent6">
                  <a:lumMod val="40000"/>
                  <a:lumOff val="60000"/>
                </a:schemeClr>
              </a:solidFill>
              <a:ln w="9525">
                <a:solidFill>
                  <a:schemeClr val="accent3"/>
                </a:solidFill>
              </a:ln>
              <a:effectLst/>
            </c:spPr>
          </c:marker>
          <c:cat>
            <c:numRef>
              <c:extLst>
                <c:ext xmlns:c15="http://schemas.microsoft.com/office/drawing/2012/chart" uri="{02D57815-91ED-43cb-92C2-25804820EDAC}">
                  <c15:fullRef>
                    <c15:sqref>'2.Obiective PJGD'!$E$2:$K$2</c15:sqref>
                  </c15:fullRef>
                </c:ext>
              </c:extLst>
              <c:f>'2.Obiective PJGD'!$F$2:$H$2</c:f>
              <c:numCache>
                <c:formatCode>General</c:formatCode>
                <c:ptCount val="3"/>
                <c:pt idx="0">
                  <c:v>2020</c:v>
                </c:pt>
                <c:pt idx="1">
                  <c:v>2021</c:v>
                </c:pt>
                <c:pt idx="2">
                  <c:v>2022</c:v>
                </c:pt>
              </c:numCache>
            </c:numRef>
          </c:cat>
          <c:val>
            <c:numRef>
              <c:extLst>
                <c:ext xmlns:c15="http://schemas.microsoft.com/office/drawing/2012/chart" uri="{02D57815-91ED-43cb-92C2-25804820EDAC}">
                  <c15:fullRef>
                    <c15:sqref>'2.Obiective PJGD'!$E$78:$K$78</c15:sqref>
                  </c15:fullRef>
                </c:ext>
              </c:extLst>
              <c:f>'2.Obiective PJGD'!$F$78:$H$78</c:f>
              <c:numCache>
                <c:formatCode>#,##0</c:formatCode>
                <c:ptCount val="3"/>
                <c:pt idx="0">
                  <c:v>0</c:v>
                </c:pt>
                <c:pt idx="1">
                  <c:v>0</c:v>
                </c:pt>
                <c:pt idx="2">
                  <c:v>0</c:v>
                </c:pt>
              </c:numCache>
            </c:numRef>
          </c:val>
          <c:smooth val="0"/>
          <c:extLst>
            <c:ext xmlns:c16="http://schemas.microsoft.com/office/drawing/2014/chart" uri="{C3380CC4-5D6E-409C-BE32-E72D297353CC}">
              <c16:uniqueId val="{00000002-24A6-4147-AC83-5B3A428502E6}"/>
            </c:ext>
          </c:extLst>
        </c:ser>
        <c:dLbls>
          <c:showLegendKey val="0"/>
          <c:showVal val="0"/>
          <c:showCatName val="0"/>
          <c:showSerName val="0"/>
          <c:showPercent val="0"/>
          <c:showBubbleSize val="0"/>
        </c:dLbls>
        <c:marker val="1"/>
        <c:smooth val="0"/>
        <c:axId val="145235968"/>
        <c:axId val="145237504"/>
      </c:lineChart>
      <c:catAx>
        <c:axId val="14523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237504"/>
        <c:crosses val="autoZero"/>
        <c:auto val="1"/>
        <c:lblAlgn val="ctr"/>
        <c:lblOffset val="100"/>
        <c:noMultiLvlLbl val="0"/>
      </c:catAx>
      <c:valAx>
        <c:axId val="145237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4523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11</xdr:col>
      <xdr:colOff>238125</xdr:colOff>
      <xdr:row>26</xdr:row>
      <xdr:rowOff>0</xdr:rowOff>
    </xdr:from>
    <xdr:to>
      <xdr:col>18</xdr:col>
      <xdr:colOff>454025</xdr:colOff>
      <xdr:row>39</xdr:row>
      <xdr:rowOff>55563</xdr:rowOff>
    </xdr:to>
    <xdr:graphicFrame macro="">
      <xdr:nvGraphicFramePr>
        <xdr:cNvPr id="3" name="Chart 2">
          <a:extLst>
            <a:ext uri="{FF2B5EF4-FFF2-40B4-BE49-F238E27FC236}">
              <a16:creationId xmlns:a16="http://schemas.microsoft.com/office/drawing/2014/main" id="{297BDB3F-D0B3-296C-C3DC-0C066D4619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38099</xdr:colOff>
      <xdr:row>175</xdr:row>
      <xdr:rowOff>9525</xdr:rowOff>
    </xdr:from>
    <xdr:to>
      <xdr:col>20</xdr:col>
      <xdr:colOff>200024</xdr:colOff>
      <xdr:row>192</xdr:row>
      <xdr:rowOff>66675</xdr:rowOff>
    </xdr:to>
    <xdr:graphicFrame macro="">
      <xdr:nvGraphicFramePr>
        <xdr:cNvPr id="7" name="Chart 6">
          <a:extLst>
            <a:ext uri="{FF2B5EF4-FFF2-40B4-BE49-F238E27FC236}">
              <a16:creationId xmlns:a16="http://schemas.microsoft.com/office/drawing/2014/main" id="{2187E145-8BF1-5C76-8A84-C5A04F8751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28575</xdr:colOff>
      <xdr:row>116</xdr:row>
      <xdr:rowOff>28575</xdr:rowOff>
    </xdr:from>
    <xdr:to>
      <xdr:col>18</xdr:col>
      <xdr:colOff>504825</xdr:colOff>
      <xdr:row>124</xdr:row>
      <xdr:rowOff>123825</xdr:rowOff>
    </xdr:to>
    <xdr:graphicFrame macro="">
      <xdr:nvGraphicFramePr>
        <xdr:cNvPr id="8" name="Chart 7">
          <a:extLst>
            <a:ext uri="{FF2B5EF4-FFF2-40B4-BE49-F238E27FC236}">
              <a16:creationId xmlns:a16="http://schemas.microsoft.com/office/drawing/2014/main" id="{EAF609DE-C58E-498D-9A9B-939443E5E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38099</xdr:colOff>
      <xdr:row>198</xdr:row>
      <xdr:rowOff>9525</xdr:rowOff>
    </xdr:from>
    <xdr:to>
      <xdr:col>20</xdr:col>
      <xdr:colOff>396875</xdr:colOff>
      <xdr:row>216</xdr:row>
      <xdr:rowOff>63500</xdr:rowOff>
    </xdr:to>
    <xdr:graphicFrame macro="">
      <xdr:nvGraphicFramePr>
        <xdr:cNvPr id="2" name="Chart 1">
          <a:extLst>
            <a:ext uri="{FF2B5EF4-FFF2-40B4-BE49-F238E27FC236}">
              <a16:creationId xmlns:a16="http://schemas.microsoft.com/office/drawing/2014/main" id="{2A359215-6A6C-4882-8E75-3A7CCC159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38099</xdr:colOff>
      <xdr:row>228</xdr:row>
      <xdr:rowOff>9525</xdr:rowOff>
    </xdr:from>
    <xdr:to>
      <xdr:col>20</xdr:col>
      <xdr:colOff>200024</xdr:colOff>
      <xdr:row>245</xdr:row>
      <xdr:rowOff>66675</xdr:rowOff>
    </xdr:to>
    <xdr:graphicFrame macro="">
      <xdr:nvGraphicFramePr>
        <xdr:cNvPr id="4" name="Chart 3">
          <a:extLst>
            <a:ext uri="{FF2B5EF4-FFF2-40B4-BE49-F238E27FC236}">
              <a16:creationId xmlns:a16="http://schemas.microsoft.com/office/drawing/2014/main" id="{1B22B1C3-F640-4199-90C9-FD155D45A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38099</xdr:colOff>
      <xdr:row>251</xdr:row>
      <xdr:rowOff>9525</xdr:rowOff>
    </xdr:from>
    <xdr:to>
      <xdr:col>20</xdr:col>
      <xdr:colOff>200024</xdr:colOff>
      <xdr:row>268</xdr:row>
      <xdr:rowOff>66675</xdr:rowOff>
    </xdr:to>
    <xdr:graphicFrame macro="">
      <xdr:nvGraphicFramePr>
        <xdr:cNvPr id="5" name="Chart 4">
          <a:extLst>
            <a:ext uri="{FF2B5EF4-FFF2-40B4-BE49-F238E27FC236}">
              <a16:creationId xmlns:a16="http://schemas.microsoft.com/office/drawing/2014/main" id="{1CF5D437-51E5-465C-B8AE-F5125EB0E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xdr:colOff>
      <xdr:row>57</xdr:row>
      <xdr:rowOff>1</xdr:rowOff>
    </xdr:from>
    <xdr:to>
      <xdr:col>19</xdr:col>
      <xdr:colOff>57150</xdr:colOff>
      <xdr:row>63</xdr:row>
      <xdr:rowOff>88447</xdr:rowOff>
    </xdr:to>
    <xdr:graphicFrame macro="">
      <xdr:nvGraphicFramePr>
        <xdr:cNvPr id="5" name="Chart 4">
          <a:extLst>
            <a:ext uri="{FF2B5EF4-FFF2-40B4-BE49-F238E27FC236}">
              <a16:creationId xmlns:a16="http://schemas.microsoft.com/office/drawing/2014/main" id="{C3F10869-04F9-4106-929F-D5B1B980B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61232</xdr:colOff>
      <xdr:row>66</xdr:row>
      <xdr:rowOff>1</xdr:rowOff>
    </xdr:from>
    <xdr:to>
      <xdr:col>19</xdr:col>
      <xdr:colOff>57150</xdr:colOff>
      <xdr:row>72</xdr:row>
      <xdr:rowOff>40821</xdr:rowOff>
    </xdr:to>
    <xdr:graphicFrame macro="">
      <xdr:nvGraphicFramePr>
        <xdr:cNvPr id="6" name="Chart 5">
          <a:extLst>
            <a:ext uri="{FF2B5EF4-FFF2-40B4-BE49-F238E27FC236}">
              <a16:creationId xmlns:a16="http://schemas.microsoft.com/office/drawing/2014/main" id="{377DA04A-9C43-4D2B-9FFF-525B595F6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68036</xdr:colOff>
      <xdr:row>75</xdr:row>
      <xdr:rowOff>1</xdr:rowOff>
    </xdr:from>
    <xdr:to>
      <xdr:col>19</xdr:col>
      <xdr:colOff>57150</xdr:colOff>
      <xdr:row>81</xdr:row>
      <xdr:rowOff>183697</xdr:rowOff>
    </xdr:to>
    <xdr:graphicFrame macro="">
      <xdr:nvGraphicFramePr>
        <xdr:cNvPr id="7" name="Chart 6">
          <a:extLst>
            <a:ext uri="{FF2B5EF4-FFF2-40B4-BE49-F238E27FC236}">
              <a16:creationId xmlns:a16="http://schemas.microsoft.com/office/drawing/2014/main" id="{60FC861B-55B0-4CC9-8396-008EDACB49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54429</xdr:colOff>
      <xdr:row>84</xdr:row>
      <xdr:rowOff>2</xdr:rowOff>
    </xdr:from>
    <xdr:to>
      <xdr:col>19</xdr:col>
      <xdr:colOff>57150</xdr:colOff>
      <xdr:row>90</xdr:row>
      <xdr:rowOff>13608</xdr:rowOff>
    </xdr:to>
    <xdr:graphicFrame macro="">
      <xdr:nvGraphicFramePr>
        <xdr:cNvPr id="8" name="Chart 7">
          <a:extLst>
            <a:ext uri="{FF2B5EF4-FFF2-40B4-BE49-F238E27FC236}">
              <a16:creationId xmlns:a16="http://schemas.microsoft.com/office/drawing/2014/main" id="{6386E897-00FC-4545-BAD3-B031A16A2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247649</xdr:colOff>
      <xdr:row>102</xdr:row>
      <xdr:rowOff>1</xdr:rowOff>
    </xdr:from>
    <xdr:to>
      <xdr:col>19</xdr:col>
      <xdr:colOff>57150</xdr:colOff>
      <xdr:row>109</xdr:row>
      <xdr:rowOff>0</xdr:rowOff>
    </xdr:to>
    <xdr:graphicFrame macro="">
      <xdr:nvGraphicFramePr>
        <xdr:cNvPr id="9" name="Chart 8">
          <a:extLst>
            <a:ext uri="{FF2B5EF4-FFF2-40B4-BE49-F238E27FC236}">
              <a16:creationId xmlns:a16="http://schemas.microsoft.com/office/drawing/2014/main" id="{622024A3-2D65-4A76-AA5E-34D7A2544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40822</xdr:colOff>
      <xdr:row>93</xdr:row>
      <xdr:rowOff>1</xdr:rowOff>
    </xdr:from>
    <xdr:to>
      <xdr:col>19</xdr:col>
      <xdr:colOff>57150</xdr:colOff>
      <xdr:row>99</xdr:row>
      <xdr:rowOff>74839</xdr:rowOff>
    </xdr:to>
    <xdr:graphicFrame macro="">
      <xdr:nvGraphicFramePr>
        <xdr:cNvPr id="10" name="Chart 9">
          <a:extLst>
            <a:ext uri="{FF2B5EF4-FFF2-40B4-BE49-F238E27FC236}">
              <a16:creationId xmlns:a16="http://schemas.microsoft.com/office/drawing/2014/main" id="{1EBA319C-D3FB-44B1-B480-78D7AA130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73"/>
  <sheetViews>
    <sheetView showGridLines="0" tabSelected="1" zoomScaleNormal="100" workbookViewId="0">
      <pane xSplit="5" ySplit="2" topLeftCell="F3" activePane="bottomRight" state="frozen"/>
      <selection pane="topRight" activeCell="E1" sqref="E1"/>
      <selection pane="bottomLeft" activeCell="A3" sqref="A3"/>
      <selection pane="bottomRight" activeCell="F5" sqref="F5"/>
    </sheetView>
  </sheetViews>
  <sheetFormatPr defaultColWidth="9.140625" defaultRowHeight="12" x14ac:dyDescent="0.2"/>
  <cols>
    <col min="1" max="2" width="3.7109375" style="16" customWidth="1"/>
    <col min="3" max="3" width="5.140625" style="190" customWidth="1"/>
    <col min="4" max="4" width="27.42578125" style="190" customWidth="1"/>
    <col min="5" max="5" width="8.140625" style="190" customWidth="1"/>
    <col min="6" max="6" width="9.28515625" style="190" customWidth="1"/>
    <col min="7" max="12" width="9.5703125" style="190" customWidth="1"/>
    <col min="13" max="13" width="3.7109375" style="16" customWidth="1"/>
    <col min="14" max="17" width="9.140625" style="18"/>
    <col min="18" max="16384" width="9.140625" style="1"/>
  </cols>
  <sheetData>
    <row r="1" spans="2:13" ht="15.75" customHeight="1" thickBot="1" x14ac:dyDescent="0.25">
      <c r="B1" s="14"/>
      <c r="C1" s="191"/>
      <c r="D1" s="192" t="s">
        <v>324</v>
      </c>
      <c r="E1" s="193"/>
      <c r="F1" s="193"/>
      <c r="G1" s="193"/>
      <c r="H1" s="193"/>
      <c r="I1" s="37" t="s">
        <v>774</v>
      </c>
      <c r="J1" s="666" t="s">
        <v>509</v>
      </c>
      <c r="K1" s="666"/>
      <c r="L1" s="667"/>
      <c r="M1" s="14"/>
    </row>
    <row r="2" spans="2:13" ht="24.75" thickBot="1" x14ac:dyDescent="0.25">
      <c r="B2" s="14"/>
      <c r="C2" s="38" t="s">
        <v>11</v>
      </c>
      <c r="D2" s="39" t="s">
        <v>14</v>
      </c>
      <c r="E2" s="39" t="s">
        <v>13</v>
      </c>
      <c r="F2" s="40">
        <v>2019</v>
      </c>
      <c r="G2" s="41">
        <v>2020</v>
      </c>
      <c r="H2" s="41">
        <v>2021</v>
      </c>
      <c r="I2" s="41">
        <v>2022</v>
      </c>
      <c r="J2" s="41">
        <v>2023</v>
      </c>
      <c r="K2" s="41">
        <v>2024</v>
      </c>
      <c r="L2" s="41">
        <v>2025</v>
      </c>
      <c r="M2" s="14"/>
    </row>
    <row r="3" spans="2:13" ht="5.25" customHeight="1" x14ac:dyDescent="0.2">
      <c r="B3" s="14"/>
      <c r="C3" s="167"/>
      <c r="D3" s="167"/>
      <c r="E3" s="167"/>
      <c r="F3" s="167"/>
      <c r="G3" s="167"/>
      <c r="H3" s="167"/>
      <c r="I3" s="167"/>
      <c r="J3" s="167"/>
      <c r="K3" s="167"/>
      <c r="L3" s="167"/>
      <c r="M3" s="14"/>
    </row>
    <row r="4" spans="2:13" x14ac:dyDescent="0.2">
      <c r="B4" s="14"/>
      <c r="C4" s="43"/>
      <c r="D4" s="43"/>
      <c r="E4" s="44"/>
      <c r="F4" s="44"/>
      <c r="G4" s="44"/>
      <c r="H4" s="44"/>
      <c r="I4" s="44"/>
      <c r="J4" s="44"/>
      <c r="K4" s="44"/>
      <c r="L4" s="44"/>
      <c r="M4" s="14"/>
    </row>
    <row r="5" spans="2:13" x14ac:dyDescent="0.2">
      <c r="B5" s="14"/>
      <c r="C5" s="43"/>
      <c r="D5" s="43"/>
      <c r="E5" s="44"/>
      <c r="F5" s="44"/>
      <c r="G5" s="44"/>
      <c r="H5" s="44"/>
      <c r="I5" s="44"/>
      <c r="J5" s="44"/>
      <c r="K5" s="44"/>
      <c r="L5" s="44"/>
      <c r="M5" s="14"/>
    </row>
    <row r="6" spans="2:13" ht="5.25" customHeight="1" x14ac:dyDescent="0.2">
      <c r="B6" s="14"/>
      <c r="C6" s="167"/>
      <c r="D6" s="167"/>
      <c r="E6" s="167"/>
      <c r="F6" s="167"/>
      <c r="G6" s="167"/>
      <c r="H6" s="167"/>
      <c r="I6" s="167"/>
      <c r="J6" s="167"/>
      <c r="K6" s="167"/>
      <c r="L6" s="167"/>
      <c r="M6" s="14"/>
    </row>
    <row r="7" spans="2:13" x14ac:dyDescent="0.2">
      <c r="B7" s="14"/>
      <c r="C7" s="194"/>
      <c r="D7" s="167"/>
      <c r="E7" s="167"/>
      <c r="F7" s="167"/>
      <c r="G7" s="167"/>
      <c r="H7" s="167"/>
      <c r="I7" s="167"/>
      <c r="J7" s="167"/>
      <c r="K7" s="167"/>
      <c r="L7" s="167"/>
      <c r="M7" s="14"/>
    </row>
    <row r="8" spans="2:13" x14ac:dyDescent="0.2">
      <c r="B8" s="14"/>
      <c r="C8" s="660"/>
      <c r="D8" s="195"/>
      <c r="E8" s="167"/>
      <c r="F8" s="167"/>
      <c r="G8" s="167"/>
      <c r="H8" s="167"/>
      <c r="I8" s="167"/>
      <c r="J8" s="167"/>
      <c r="K8" s="167"/>
      <c r="L8" s="167"/>
      <c r="M8" s="14"/>
    </row>
    <row r="9" spans="2:13" x14ac:dyDescent="0.2">
      <c r="B9" s="14"/>
      <c r="C9" s="660"/>
      <c r="D9" s="195"/>
      <c r="E9" s="167"/>
      <c r="F9" s="167"/>
      <c r="G9" s="167"/>
      <c r="H9" s="167"/>
      <c r="I9" s="167"/>
      <c r="J9" s="167"/>
      <c r="K9" s="167"/>
      <c r="L9" s="167"/>
      <c r="M9" s="14"/>
    </row>
    <row r="10" spans="2:13" x14ac:dyDescent="0.2">
      <c r="B10" s="14"/>
      <c r="C10" s="167"/>
      <c r="D10" s="167"/>
      <c r="E10" s="167"/>
      <c r="F10" s="167"/>
      <c r="G10" s="167"/>
      <c r="H10" s="167"/>
      <c r="I10" s="167"/>
      <c r="J10" s="167"/>
      <c r="K10" s="167"/>
      <c r="L10" s="167"/>
      <c r="M10" s="14"/>
    </row>
    <row r="11" spans="2:13" ht="6.75" customHeight="1" thickBot="1" x14ac:dyDescent="0.25">
      <c r="B11" s="14"/>
      <c r="C11" s="167"/>
      <c r="D11" s="167"/>
      <c r="E11" s="167"/>
      <c r="F11" s="167"/>
      <c r="G11" s="167"/>
      <c r="H11" s="167"/>
      <c r="I11" s="167"/>
      <c r="J11" s="167"/>
      <c r="K11" s="167"/>
      <c r="L11" s="167"/>
      <c r="M11" s="14"/>
    </row>
    <row r="12" spans="2:13" ht="12.75" thickBot="1" x14ac:dyDescent="0.25">
      <c r="B12" s="14"/>
      <c r="C12" s="48"/>
      <c r="D12" s="49" t="s">
        <v>15</v>
      </c>
      <c r="E12" s="50"/>
      <c r="F12" s="51">
        <v>2022</v>
      </c>
      <c r="G12" s="195" t="s">
        <v>119</v>
      </c>
      <c r="H12" s="167"/>
      <c r="I12" s="167"/>
      <c r="J12" s="167"/>
      <c r="K12" s="167"/>
      <c r="L12" s="167"/>
      <c r="M12" s="14"/>
    </row>
    <row r="13" spans="2:13" ht="12.75" thickBot="1" x14ac:dyDescent="0.25">
      <c r="B13" s="14"/>
      <c r="C13" s="167"/>
      <c r="D13" s="167"/>
      <c r="E13" s="167"/>
      <c r="F13" s="167"/>
      <c r="G13" s="167"/>
      <c r="H13" s="167"/>
      <c r="I13" s="167"/>
      <c r="J13" s="167"/>
      <c r="K13" s="167"/>
      <c r="L13" s="167"/>
      <c r="M13" s="14"/>
    </row>
    <row r="14" spans="2:13" ht="12.75" thickBot="1" x14ac:dyDescent="0.25">
      <c r="B14" s="14"/>
      <c r="C14" s="52" t="s">
        <v>8</v>
      </c>
      <c r="D14" s="53"/>
      <c r="E14" s="53"/>
      <c r="F14" s="53"/>
      <c r="G14" s="53"/>
      <c r="H14" s="53"/>
      <c r="I14" s="53"/>
      <c r="J14" s="53"/>
      <c r="K14" s="53"/>
      <c r="L14" s="54"/>
      <c r="M14" s="14"/>
    </row>
    <row r="15" spans="2:13" ht="6.75" customHeight="1" thickBot="1" x14ac:dyDescent="0.25">
      <c r="B15" s="14"/>
      <c r="C15" s="167"/>
      <c r="D15" s="167"/>
      <c r="E15" s="167"/>
      <c r="F15" s="167"/>
      <c r="G15" s="167"/>
      <c r="H15" s="167"/>
      <c r="I15" s="167"/>
      <c r="J15" s="167"/>
      <c r="K15" s="167"/>
      <c r="L15" s="167"/>
      <c r="M15" s="14"/>
    </row>
    <row r="16" spans="2:13" ht="12.75" thickBot="1" x14ac:dyDescent="0.25">
      <c r="B16" s="14"/>
      <c r="C16" s="55" t="s">
        <v>10</v>
      </c>
      <c r="D16" s="56"/>
      <c r="E16" s="56"/>
      <c r="F16" s="57"/>
      <c r="G16" s="57"/>
      <c r="H16" s="57"/>
      <c r="I16" s="57"/>
      <c r="J16" s="57"/>
      <c r="K16" s="57"/>
      <c r="L16" s="58"/>
      <c r="M16" s="14"/>
    </row>
    <row r="17" spans="2:13" x14ac:dyDescent="0.2">
      <c r="B17" s="14"/>
      <c r="C17" s="43" t="s">
        <v>438</v>
      </c>
      <c r="D17" s="72"/>
      <c r="E17" s="72"/>
      <c r="F17" s="72"/>
      <c r="G17" s="72"/>
      <c r="H17" s="72"/>
      <c r="I17" s="72"/>
      <c r="J17" s="72"/>
      <c r="K17" s="72"/>
      <c r="L17" s="72"/>
      <c r="M17" s="14"/>
    </row>
    <row r="18" spans="2:13" ht="3" customHeight="1" x14ac:dyDescent="0.2">
      <c r="B18" s="14"/>
      <c r="C18" s="167"/>
      <c r="D18" s="167"/>
      <c r="E18" s="167"/>
      <c r="F18" s="167"/>
      <c r="G18" s="167"/>
      <c r="H18" s="167"/>
      <c r="I18" s="167"/>
      <c r="J18" s="167"/>
      <c r="K18" s="167"/>
      <c r="L18" s="167"/>
      <c r="M18" s="14"/>
    </row>
    <row r="19" spans="2:13" ht="24" x14ac:dyDescent="0.2">
      <c r="B19" s="14"/>
      <c r="C19" s="59" t="s">
        <v>11</v>
      </c>
      <c r="D19" s="59" t="s">
        <v>12</v>
      </c>
      <c r="E19" s="59" t="s">
        <v>13</v>
      </c>
      <c r="F19" s="59">
        <v>2019</v>
      </c>
      <c r="G19" s="59">
        <v>2020</v>
      </c>
      <c r="H19" s="59">
        <v>2021</v>
      </c>
      <c r="I19" s="59">
        <v>2022</v>
      </c>
      <c r="J19" s="59">
        <v>2023</v>
      </c>
      <c r="K19" s="59">
        <v>2024</v>
      </c>
      <c r="L19" s="59">
        <v>2025</v>
      </c>
      <c r="M19" s="14"/>
    </row>
    <row r="20" spans="2:13" x14ac:dyDescent="0.2">
      <c r="B20" s="14"/>
      <c r="C20" s="196"/>
      <c r="D20" s="197" t="s">
        <v>16</v>
      </c>
      <c r="E20" s="198" t="s">
        <v>17</v>
      </c>
      <c r="F20" s="196"/>
      <c r="G20" s="196"/>
      <c r="H20" s="196"/>
      <c r="I20" s="196"/>
      <c r="J20" s="196"/>
      <c r="K20" s="196"/>
      <c r="L20" s="196"/>
      <c r="M20" s="14"/>
    </row>
    <row r="21" spans="2:13" x14ac:dyDescent="0.2">
      <c r="B21" s="14"/>
      <c r="C21" s="64">
        <v>1</v>
      </c>
      <c r="D21" s="65" t="s">
        <v>18</v>
      </c>
      <c r="E21" s="66" t="s">
        <v>19</v>
      </c>
      <c r="F21" s="68">
        <f t="shared" ref="F21:L21" si="0">SUM(F22:F23)</f>
        <v>417705</v>
      </c>
      <c r="G21" s="68">
        <f t="shared" si="0"/>
        <v>413154</v>
      </c>
      <c r="H21" s="68">
        <f t="shared" si="0"/>
        <v>408534</v>
      </c>
      <c r="I21" s="68">
        <f t="shared" si="0"/>
        <v>403972</v>
      </c>
      <c r="J21" s="68">
        <f t="shared" si="0"/>
        <v>399464</v>
      </c>
      <c r="K21" s="68">
        <f t="shared" si="0"/>
        <v>393658</v>
      </c>
      <c r="L21" s="68">
        <f t="shared" si="0"/>
        <v>387938</v>
      </c>
      <c r="M21" s="14"/>
    </row>
    <row r="22" spans="2:13" x14ac:dyDescent="0.2">
      <c r="B22" s="14"/>
      <c r="C22" s="64">
        <v>2</v>
      </c>
      <c r="D22" s="69" t="s">
        <v>20</v>
      </c>
      <c r="E22" s="66" t="s">
        <v>19</v>
      </c>
      <c r="F22" s="45">
        <v>158543</v>
      </c>
      <c r="G22" s="45">
        <v>156357</v>
      </c>
      <c r="H22" s="45">
        <v>153947</v>
      </c>
      <c r="I22" s="45">
        <v>151575</v>
      </c>
      <c r="J22" s="45">
        <v>149239</v>
      </c>
      <c r="K22" s="45">
        <v>147070</v>
      </c>
      <c r="L22" s="45">
        <v>144933</v>
      </c>
      <c r="M22" s="14"/>
    </row>
    <row r="23" spans="2:13" x14ac:dyDescent="0.2">
      <c r="B23" s="14"/>
      <c r="C23" s="64">
        <v>3</v>
      </c>
      <c r="D23" s="69" t="s">
        <v>21</v>
      </c>
      <c r="E23" s="66" t="s">
        <v>19</v>
      </c>
      <c r="F23" s="45">
        <v>259162</v>
      </c>
      <c r="G23" s="45">
        <v>256797</v>
      </c>
      <c r="H23" s="45">
        <v>254587</v>
      </c>
      <c r="I23" s="45">
        <v>252397</v>
      </c>
      <c r="J23" s="45">
        <v>250225</v>
      </c>
      <c r="K23" s="45">
        <v>246588</v>
      </c>
      <c r="L23" s="45">
        <v>243005</v>
      </c>
      <c r="M23" s="14"/>
    </row>
    <row r="24" spans="2:13" x14ac:dyDescent="0.2">
      <c r="B24" s="14"/>
      <c r="C24" s="167"/>
      <c r="D24" s="167"/>
      <c r="E24" s="167"/>
      <c r="F24" s="167"/>
      <c r="G24" s="167"/>
      <c r="H24" s="167"/>
      <c r="I24" s="167"/>
      <c r="J24" s="167"/>
      <c r="K24" s="167"/>
      <c r="L24" s="167"/>
      <c r="M24" s="14"/>
    </row>
    <row r="25" spans="2:13" ht="6.75" customHeight="1" thickBot="1" x14ac:dyDescent="0.25">
      <c r="B25" s="14"/>
      <c r="C25" s="167"/>
      <c r="D25" s="167"/>
      <c r="E25" s="167"/>
      <c r="F25" s="167"/>
      <c r="G25" s="167"/>
      <c r="H25" s="167"/>
      <c r="I25" s="167"/>
      <c r="J25" s="167"/>
      <c r="K25" s="167"/>
      <c r="L25" s="167"/>
      <c r="M25" s="14"/>
    </row>
    <row r="26" spans="2:13" ht="12.75" thickBot="1" x14ac:dyDescent="0.25">
      <c r="B26" s="14"/>
      <c r="C26" s="55" t="s">
        <v>22</v>
      </c>
      <c r="D26" s="56"/>
      <c r="E26" s="56"/>
      <c r="F26" s="56"/>
      <c r="G26" s="56"/>
      <c r="H26" s="56"/>
      <c r="I26" s="56"/>
      <c r="J26" s="56"/>
      <c r="K26" s="56"/>
      <c r="L26" s="73"/>
      <c r="M26" s="14"/>
    </row>
    <row r="27" spans="2:13" ht="12.75" thickBot="1" x14ac:dyDescent="0.25">
      <c r="B27" s="14"/>
      <c r="C27" s="132" t="s">
        <v>60</v>
      </c>
      <c r="D27" s="75"/>
      <c r="E27" s="75"/>
      <c r="F27" s="75"/>
      <c r="G27" s="75"/>
      <c r="H27" s="75"/>
      <c r="I27" s="75"/>
      <c r="J27" s="75"/>
      <c r="K27" s="75"/>
      <c r="L27" s="77"/>
      <c r="M27" s="14"/>
    </row>
    <row r="28" spans="2:13" x14ac:dyDescent="0.2">
      <c r="B28" s="14"/>
      <c r="C28" s="43" t="s">
        <v>439</v>
      </c>
      <c r="D28" s="72"/>
      <c r="E28" s="72"/>
      <c r="F28" s="72"/>
      <c r="G28" s="72"/>
      <c r="H28" s="72"/>
      <c r="I28" s="72"/>
      <c r="J28" s="72"/>
      <c r="K28" s="72"/>
      <c r="L28" s="72"/>
      <c r="M28" s="14"/>
    </row>
    <row r="29" spans="2:13" ht="3" customHeight="1" x14ac:dyDescent="0.2">
      <c r="B29" s="14"/>
      <c r="C29" s="167"/>
      <c r="D29" s="167"/>
      <c r="E29" s="167"/>
      <c r="F29" s="167"/>
      <c r="G29" s="167"/>
      <c r="H29" s="167"/>
      <c r="I29" s="167"/>
      <c r="J29" s="167"/>
      <c r="K29" s="167"/>
      <c r="L29" s="167"/>
      <c r="M29" s="14"/>
    </row>
    <row r="30" spans="2:13" ht="24" x14ac:dyDescent="0.2">
      <c r="B30" s="14"/>
      <c r="C30" s="59" t="s">
        <v>11</v>
      </c>
      <c r="D30" s="59" t="s">
        <v>14</v>
      </c>
      <c r="E30" s="59" t="s">
        <v>13</v>
      </c>
      <c r="F30" s="59">
        <v>2019</v>
      </c>
      <c r="G30" s="59">
        <v>2020</v>
      </c>
      <c r="H30" s="59">
        <v>2021</v>
      </c>
      <c r="I30" s="59">
        <v>2022</v>
      </c>
      <c r="J30" s="59">
        <v>2023</v>
      </c>
      <c r="K30" s="59">
        <v>2024</v>
      </c>
      <c r="L30" s="59">
        <v>2025</v>
      </c>
      <c r="M30" s="14"/>
    </row>
    <row r="31" spans="2:13" x14ac:dyDescent="0.2">
      <c r="B31" s="14"/>
      <c r="C31" s="196"/>
      <c r="D31" s="197" t="s">
        <v>16</v>
      </c>
      <c r="E31" s="198" t="s">
        <v>17</v>
      </c>
      <c r="F31" s="196"/>
      <c r="G31" s="196"/>
      <c r="H31" s="196"/>
      <c r="I31" s="196"/>
      <c r="J31" s="196"/>
      <c r="K31" s="196"/>
      <c r="L31" s="196"/>
      <c r="M31" s="14"/>
    </row>
    <row r="32" spans="2:13" ht="24" x14ac:dyDescent="0.2">
      <c r="B32" s="14"/>
      <c r="C32" s="64">
        <v>2</v>
      </c>
      <c r="D32" s="69" t="s">
        <v>20</v>
      </c>
      <c r="E32" s="66" t="s">
        <v>23</v>
      </c>
      <c r="F32" s="199">
        <v>0.65</v>
      </c>
      <c r="G32" s="199">
        <v>0.64</v>
      </c>
      <c r="H32" s="199">
        <v>0.64</v>
      </c>
      <c r="I32" s="199">
        <v>0.63</v>
      </c>
      <c r="J32" s="199">
        <v>0.62</v>
      </c>
      <c r="K32" s="199">
        <v>0.61</v>
      </c>
      <c r="L32" s="199">
        <v>0.6</v>
      </c>
      <c r="M32" s="14"/>
    </row>
    <row r="33" spans="1:13" ht="24" x14ac:dyDescent="0.2">
      <c r="B33" s="14"/>
      <c r="C33" s="64">
        <v>3</v>
      </c>
      <c r="D33" s="69" t="s">
        <v>21</v>
      </c>
      <c r="E33" s="66" t="s">
        <v>23</v>
      </c>
      <c r="F33" s="199">
        <v>0.3</v>
      </c>
      <c r="G33" s="199">
        <v>0.28999999999999998</v>
      </c>
      <c r="H33" s="199">
        <v>0.28999999999999998</v>
      </c>
      <c r="I33" s="199">
        <v>0.28000000000000003</v>
      </c>
      <c r="J33" s="199">
        <v>0.28000000000000003</v>
      </c>
      <c r="K33" s="199">
        <v>0.28000000000000003</v>
      </c>
      <c r="L33" s="199">
        <v>0.27</v>
      </c>
      <c r="M33" s="14"/>
    </row>
    <row r="34" spans="1:13" ht="12.75" thickBot="1" x14ac:dyDescent="0.25">
      <c r="B34" s="14"/>
      <c r="C34" s="167"/>
      <c r="D34" s="167"/>
      <c r="E34" s="167"/>
      <c r="F34" s="167"/>
      <c r="G34" s="167"/>
      <c r="H34" s="167"/>
      <c r="I34" s="167"/>
      <c r="J34" s="167"/>
      <c r="K34" s="167"/>
      <c r="L34" s="167"/>
      <c r="M34" s="14"/>
    </row>
    <row r="35" spans="1:13" ht="12.75" thickBot="1" x14ac:dyDescent="0.25">
      <c r="B35" s="14"/>
      <c r="C35" s="132" t="s">
        <v>59</v>
      </c>
      <c r="D35" s="75"/>
      <c r="E35" s="75"/>
      <c r="F35" s="75"/>
      <c r="G35" s="75"/>
      <c r="H35" s="75"/>
      <c r="I35" s="75"/>
      <c r="J35" s="75"/>
      <c r="K35" s="75"/>
      <c r="L35" s="77"/>
      <c r="M35" s="14"/>
    </row>
    <row r="36" spans="1:13" x14ac:dyDescent="0.2">
      <c r="B36" s="14"/>
      <c r="C36" s="43" t="s">
        <v>439</v>
      </c>
      <c r="D36" s="72"/>
      <c r="E36" s="72"/>
      <c r="F36" s="72"/>
      <c r="G36" s="72"/>
      <c r="H36" s="72"/>
      <c r="I36" s="72"/>
      <c r="J36" s="72"/>
      <c r="K36" s="72"/>
      <c r="L36" s="72"/>
      <c r="M36" s="14"/>
    </row>
    <row r="37" spans="1:13" ht="3" customHeight="1" x14ac:dyDescent="0.2">
      <c r="B37" s="14"/>
      <c r="C37" s="167"/>
      <c r="D37" s="167"/>
      <c r="E37" s="167"/>
      <c r="F37" s="167"/>
      <c r="G37" s="167"/>
      <c r="H37" s="167"/>
      <c r="I37" s="167"/>
      <c r="J37" s="167"/>
      <c r="K37" s="167"/>
      <c r="L37" s="167"/>
      <c r="M37" s="14"/>
    </row>
    <row r="38" spans="1:13" ht="24" x14ac:dyDescent="0.2">
      <c r="B38" s="14"/>
      <c r="C38" s="59" t="s">
        <v>11</v>
      </c>
      <c r="D38" s="59" t="s">
        <v>14</v>
      </c>
      <c r="E38" s="59" t="s">
        <v>13</v>
      </c>
      <c r="F38" s="59">
        <v>2019</v>
      </c>
      <c r="G38" s="59">
        <v>2020</v>
      </c>
      <c r="H38" s="59">
        <v>2021</v>
      </c>
      <c r="I38" s="59">
        <v>2022</v>
      </c>
      <c r="J38" s="59">
        <v>2023</v>
      </c>
      <c r="K38" s="59">
        <v>2024</v>
      </c>
      <c r="L38" s="59">
        <v>2025</v>
      </c>
      <c r="M38" s="14"/>
    </row>
    <row r="39" spans="1:13" x14ac:dyDescent="0.2">
      <c r="B39" s="14"/>
      <c r="C39" s="200"/>
      <c r="D39" s="201" t="s">
        <v>16</v>
      </c>
      <c r="E39" s="202" t="s">
        <v>17</v>
      </c>
      <c r="F39" s="196"/>
      <c r="G39" s="196"/>
      <c r="H39" s="196"/>
      <c r="I39" s="196"/>
      <c r="J39" s="196"/>
      <c r="K39" s="196"/>
      <c r="L39" s="196"/>
      <c r="M39" s="14"/>
    </row>
    <row r="40" spans="1:13" x14ac:dyDescent="0.2">
      <c r="B40" s="14"/>
      <c r="C40" s="78">
        <v>1</v>
      </c>
      <c r="D40" s="78" t="s">
        <v>393</v>
      </c>
      <c r="E40" s="78" t="s">
        <v>25</v>
      </c>
      <c r="F40" s="47">
        <f t="shared" ref="F40:L44" si="1">F52+F63</f>
        <v>50626</v>
      </c>
      <c r="G40" s="47">
        <f t="shared" si="1"/>
        <v>54619</v>
      </c>
      <c r="H40" s="47">
        <f t="shared" si="1"/>
        <v>60217</v>
      </c>
      <c r="I40" s="47">
        <f t="shared" si="1"/>
        <v>60650</v>
      </c>
      <c r="J40" s="47">
        <f t="shared" si="1"/>
        <v>59346</v>
      </c>
      <c r="K40" s="47">
        <f t="shared" si="1"/>
        <v>57948</v>
      </c>
      <c r="L40" s="47">
        <f t="shared" si="1"/>
        <v>55690</v>
      </c>
      <c r="M40" s="14"/>
    </row>
    <row r="41" spans="1:13" x14ac:dyDescent="0.2">
      <c r="B41" s="14"/>
      <c r="C41" s="78">
        <v>2</v>
      </c>
      <c r="D41" s="78" t="s">
        <v>394</v>
      </c>
      <c r="E41" s="78" t="s">
        <v>25</v>
      </c>
      <c r="F41" s="47">
        <f t="shared" si="1"/>
        <v>13118</v>
      </c>
      <c r="G41" s="47">
        <f t="shared" si="1"/>
        <v>14212</v>
      </c>
      <c r="H41" s="47">
        <f t="shared" si="1"/>
        <v>15640</v>
      </c>
      <c r="I41" s="47">
        <f t="shared" si="1"/>
        <v>15616</v>
      </c>
      <c r="J41" s="47">
        <f t="shared" si="1"/>
        <v>15247</v>
      </c>
      <c r="K41" s="47">
        <f t="shared" si="1"/>
        <v>14865</v>
      </c>
      <c r="L41" s="47">
        <f t="shared" si="1"/>
        <v>14313</v>
      </c>
      <c r="M41" s="14"/>
    </row>
    <row r="42" spans="1:13" x14ac:dyDescent="0.2">
      <c r="B42" s="14"/>
      <c r="C42" s="78">
        <v>3</v>
      </c>
      <c r="D42" s="78" t="s">
        <v>399</v>
      </c>
      <c r="E42" s="78" t="s">
        <v>25</v>
      </c>
      <c r="F42" s="47">
        <f t="shared" si="1"/>
        <v>4755</v>
      </c>
      <c r="G42" s="47">
        <f t="shared" si="1"/>
        <v>4755</v>
      </c>
      <c r="H42" s="47">
        <f t="shared" si="1"/>
        <v>4755</v>
      </c>
      <c r="I42" s="47">
        <f t="shared" si="1"/>
        <v>4755</v>
      </c>
      <c r="J42" s="47">
        <f t="shared" si="1"/>
        <v>4755</v>
      </c>
      <c r="K42" s="47">
        <f t="shared" si="1"/>
        <v>4755</v>
      </c>
      <c r="L42" s="47">
        <f t="shared" si="1"/>
        <v>4755</v>
      </c>
      <c r="M42" s="14"/>
    </row>
    <row r="43" spans="1:13" x14ac:dyDescent="0.2">
      <c r="B43" s="14"/>
      <c r="C43" s="78">
        <v>4</v>
      </c>
      <c r="D43" s="78" t="s">
        <v>400</v>
      </c>
      <c r="E43" s="78" t="s">
        <v>25</v>
      </c>
      <c r="F43" s="47">
        <f t="shared" si="1"/>
        <v>1500</v>
      </c>
      <c r="G43" s="47">
        <f t="shared" si="1"/>
        <v>1500</v>
      </c>
      <c r="H43" s="47">
        <f t="shared" si="1"/>
        <v>1500</v>
      </c>
      <c r="I43" s="47">
        <f t="shared" si="1"/>
        <v>1500</v>
      </c>
      <c r="J43" s="47">
        <f t="shared" si="1"/>
        <v>1500</v>
      </c>
      <c r="K43" s="47">
        <f t="shared" si="1"/>
        <v>1500</v>
      </c>
      <c r="L43" s="47">
        <f t="shared" si="1"/>
        <v>1500</v>
      </c>
      <c r="M43" s="14"/>
    </row>
    <row r="44" spans="1:13" x14ac:dyDescent="0.2">
      <c r="B44" s="14"/>
      <c r="C44" s="78">
        <v>5</v>
      </c>
      <c r="D44" s="78" t="s">
        <v>370</v>
      </c>
      <c r="E44" s="78" t="s">
        <v>25</v>
      </c>
      <c r="F44" s="47">
        <f t="shared" si="1"/>
        <v>1500</v>
      </c>
      <c r="G44" s="47">
        <f t="shared" si="1"/>
        <v>1500</v>
      </c>
      <c r="H44" s="47">
        <f t="shared" si="1"/>
        <v>1500</v>
      </c>
      <c r="I44" s="47">
        <f t="shared" si="1"/>
        <v>1500</v>
      </c>
      <c r="J44" s="47">
        <f t="shared" si="1"/>
        <v>1500</v>
      </c>
      <c r="K44" s="47">
        <f t="shared" si="1"/>
        <v>1500</v>
      </c>
      <c r="L44" s="47">
        <f t="shared" si="1"/>
        <v>1500</v>
      </c>
      <c r="M44" s="14"/>
    </row>
    <row r="45" spans="1:13" ht="24" x14ac:dyDescent="0.2">
      <c r="B45" s="14"/>
      <c r="C45" s="78">
        <v>6</v>
      </c>
      <c r="D45" s="79" t="s">
        <v>395</v>
      </c>
      <c r="E45" s="78" t="s">
        <v>25</v>
      </c>
      <c r="F45" s="80">
        <f>SUM(F40:F44)</f>
        <v>71499</v>
      </c>
      <c r="G45" s="80">
        <f t="shared" ref="G45:L45" si="2">SUM(G40:G44)</f>
        <v>76586</v>
      </c>
      <c r="H45" s="80">
        <f t="shared" si="2"/>
        <v>83612</v>
      </c>
      <c r="I45" s="80">
        <f t="shared" si="2"/>
        <v>84021</v>
      </c>
      <c r="J45" s="80">
        <f t="shared" si="2"/>
        <v>82348</v>
      </c>
      <c r="K45" s="80">
        <f t="shared" si="2"/>
        <v>80568</v>
      </c>
      <c r="L45" s="80">
        <f t="shared" si="2"/>
        <v>77758</v>
      </c>
      <c r="M45" s="14"/>
    </row>
    <row r="46" spans="1:13" ht="36" x14ac:dyDescent="0.2">
      <c r="B46" s="14"/>
      <c r="C46" s="78">
        <v>7</v>
      </c>
      <c r="D46" s="78" t="s">
        <v>396</v>
      </c>
      <c r="E46" s="78" t="s">
        <v>25</v>
      </c>
      <c r="F46" s="47">
        <f t="shared" ref="F46:L47" si="3">F58+F69</f>
        <v>2000</v>
      </c>
      <c r="G46" s="47">
        <f t="shared" si="3"/>
        <v>2000</v>
      </c>
      <c r="H46" s="47">
        <f t="shared" si="3"/>
        <v>2000</v>
      </c>
      <c r="I46" s="47">
        <f t="shared" si="3"/>
        <v>2000</v>
      </c>
      <c r="J46" s="47">
        <f t="shared" si="3"/>
        <v>2000</v>
      </c>
      <c r="K46" s="47">
        <f t="shared" si="3"/>
        <v>2000</v>
      </c>
      <c r="L46" s="47">
        <f t="shared" si="3"/>
        <v>2000</v>
      </c>
      <c r="M46" s="14"/>
    </row>
    <row r="47" spans="1:13" s="18" customFormat="1" ht="36" customHeight="1" x14ac:dyDescent="0.2">
      <c r="A47" s="16"/>
      <c r="B47" s="14"/>
      <c r="C47" s="81">
        <v>8</v>
      </c>
      <c r="D47" s="82" t="s">
        <v>397</v>
      </c>
      <c r="E47" s="81" t="s">
        <v>25</v>
      </c>
      <c r="F47" s="47">
        <f t="shared" si="3"/>
        <v>0</v>
      </c>
      <c r="G47" s="47">
        <f t="shared" si="3"/>
        <v>0</v>
      </c>
      <c r="H47" s="47">
        <f t="shared" si="3"/>
        <v>0</v>
      </c>
      <c r="I47" s="47">
        <f t="shared" si="3"/>
        <v>0</v>
      </c>
      <c r="J47" s="47">
        <f t="shared" si="3"/>
        <v>0</v>
      </c>
      <c r="K47" s="47">
        <f t="shared" si="3"/>
        <v>0</v>
      </c>
      <c r="L47" s="47">
        <f t="shared" si="3"/>
        <v>0</v>
      </c>
      <c r="M47" s="14"/>
    </row>
    <row r="48" spans="1:13" s="18" customFormat="1" ht="27.75" customHeight="1" x14ac:dyDescent="0.2">
      <c r="A48" s="16"/>
      <c r="B48" s="14"/>
      <c r="C48" s="438">
        <v>9</v>
      </c>
      <c r="D48" s="437" t="s">
        <v>510</v>
      </c>
      <c r="E48" s="438"/>
      <c r="F48" s="47">
        <f>F60+F71</f>
        <v>15368</v>
      </c>
      <c r="G48" s="47">
        <f t="shared" ref="G48:L48" si="4">G60+G71</f>
        <v>9088</v>
      </c>
      <c r="H48" s="47">
        <f t="shared" si="4"/>
        <v>2695</v>
      </c>
      <c r="I48" s="47">
        <f t="shared" si="4"/>
        <v>0</v>
      </c>
      <c r="J48" s="47">
        <f t="shared" si="4"/>
        <v>0</v>
      </c>
      <c r="K48" s="47">
        <f t="shared" si="4"/>
        <v>0</v>
      </c>
      <c r="L48" s="47">
        <f t="shared" si="4"/>
        <v>0</v>
      </c>
      <c r="M48" s="14"/>
    </row>
    <row r="49" spans="1:13" x14ac:dyDescent="0.2">
      <c r="B49" s="14"/>
      <c r="C49" s="81">
        <v>10</v>
      </c>
      <c r="D49" s="83" t="s">
        <v>398</v>
      </c>
      <c r="E49" s="81" t="s">
        <v>25</v>
      </c>
      <c r="F49" s="84">
        <f>SUM(F45:F48)</f>
        <v>88867</v>
      </c>
      <c r="G49" s="84">
        <f t="shared" ref="G49:L49" si="5">SUM(G45:G48)</f>
        <v>87674</v>
      </c>
      <c r="H49" s="84">
        <f t="shared" si="5"/>
        <v>88307</v>
      </c>
      <c r="I49" s="84">
        <f t="shared" si="5"/>
        <v>86021</v>
      </c>
      <c r="J49" s="84">
        <f t="shared" si="5"/>
        <v>84348</v>
      </c>
      <c r="K49" s="84">
        <f t="shared" si="5"/>
        <v>82568</v>
      </c>
      <c r="L49" s="84">
        <f t="shared" si="5"/>
        <v>79758</v>
      </c>
      <c r="M49" s="14"/>
    </row>
    <row r="50" spans="1:13" x14ac:dyDescent="0.2">
      <c r="B50" s="14"/>
      <c r="C50" s="85"/>
      <c r="D50" s="86" t="s">
        <v>33</v>
      </c>
      <c r="E50" s="87"/>
      <c r="F50" s="88"/>
      <c r="G50" s="88"/>
      <c r="H50" s="88"/>
      <c r="I50" s="88"/>
      <c r="J50" s="88"/>
      <c r="K50" s="88"/>
      <c r="L50" s="89"/>
      <c r="M50" s="14"/>
    </row>
    <row r="51" spans="1:13" x14ac:dyDescent="0.2">
      <c r="B51" s="14"/>
      <c r="C51" s="90"/>
      <c r="D51" s="91" t="s">
        <v>20</v>
      </c>
      <c r="E51" s="92"/>
      <c r="F51" s="92"/>
      <c r="G51" s="92"/>
      <c r="H51" s="92"/>
      <c r="I51" s="92"/>
      <c r="J51" s="92"/>
      <c r="K51" s="92"/>
      <c r="L51" s="93"/>
      <c r="M51" s="14"/>
    </row>
    <row r="52" spans="1:13" x14ac:dyDescent="0.2">
      <c r="B52" s="14"/>
      <c r="C52" s="94">
        <v>1</v>
      </c>
      <c r="D52" s="94" t="s">
        <v>393</v>
      </c>
      <c r="E52" s="78" t="s">
        <v>25</v>
      </c>
      <c r="F52" s="45">
        <v>29915</v>
      </c>
      <c r="G52" s="45">
        <v>32873</v>
      </c>
      <c r="H52" s="45">
        <v>36130</v>
      </c>
      <c r="I52" s="45">
        <v>34855</v>
      </c>
      <c r="J52" s="45">
        <v>33773</v>
      </c>
      <c r="K52" s="45">
        <v>32746</v>
      </c>
      <c r="L52" s="45">
        <v>31741</v>
      </c>
      <c r="M52" s="14"/>
    </row>
    <row r="53" spans="1:13" x14ac:dyDescent="0.2">
      <c r="B53" s="14"/>
      <c r="C53" s="78">
        <v>2</v>
      </c>
      <c r="D53" s="78" t="s">
        <v>394</v>
      </c>
      <c r="E53" s="78" t="s">
        <v>25</v>
      </c>
      <c r="F53" s="45">
        <v>8975</v>
      </c>
      <c r="G53" s="45">
        <v>9862</v>
      </c>
      <c r="H53" s="45">
        <v>10822</v>
      </c>
      <c r="I53" s="45">
        <v>10457</v>
      </c>
      <c r="J53" s="45">
        <v>10132</v>
      </c>
      <c r="K53" s="45">
        <v>9825</v>
      </c>
      <c r="L53" s="45">
        <v>9523</v>
      </c>
      <c r="M53" s="14"/>
    </row>
    <row r="54" spans="1:13" x14ac:dyDescent="0.2">
      <c r="B54" s="14"/>
      <c r="C54" s="78">
        <v>3</v>
      </c>
      <c r="D54" s="78" t="s">
        <v>399</v>
      </c>
      <c r="E54" s="78" t="s">
        <v>25</v>
      </c>
      <c r="F54" s="45">
        <v>4000</v>
      </c>
      <c r="G54" s="45">
        <v>4000</v>
      </c>
      <c r="H54" s="45">
        <v>4000</v>
      </c>
      <c r="I54" s="45">
        <v>4000</v>
      </c>
      <c r="J54" s="45">
        <v>4000</v>
      </c>
      <c r="K54" s="45">
        <v>4000</v>
      </c>
      <c r="L54" s="45">
        <v>4000</v>
      </c>
      <c r="M54" s="14"/>
    </row>
    <row r="55" spans="1:13" x14ac:dyDescent="0.2">
      <c r="B55" s="14"/>
      <c r="C55" s="78">
        <v>4</v>
      </c>
      <c r="D55" s="78" t="s">
        <v>400</v>
      </c>
      <c r="E55" s="78" t="s">
        <v>25</v>
      </c>
      <c r="F55" s="45">
        <v>900</v>
      </c>
      <c r="G55" s="45">
        <v>900</v>
      </c>
      <c r="H55" s="45">
        <v>900</v>
      </c>
      <c r="I55" s="45">
        <v>900</v>
      </c>
      <c r="J55" s="45">
        <v>900</v>
      </c>
      <c r="K55" s="45">
        <v>900</v>
      </c>
      <c r="L55" s="45">
        <v>900</v>
      </c>
      <c r="M55" s="14"/>
    </row>
    <row r="56" spans="1:13" x14ac:dyDescent="0.2">
      <c r="B56" s="14"/>
      <c r="C56" s="78">
        <v>5</v>
      </c>
      <c r="D56" s="78" t="s">
        <v>370</v>
      </c>
      <c r="E56" s="78" t="s">
        <v>25</v>
      </c>
      <c r="F56" s="45">
        <v>900</v>
      </c>
      <c r="G56" s="45">
        <v>900</v>
      </c>
      <c r="H56" s="45">
        <v>900</v>
      </c>
      <c r="I56" s="45">
        <v>900</v>
      </c>
      <c r="J56" s="45">
        <v>900</v>
      </c>
      <c r="K56" s="45">
        <v>900</v>
      </c>
      <c r="L56" s="45">
        <v>900</v>
      </c>
      <c r="M56" s="14"/>
    </row>
    <row r="57" spans="1:13" ht="24" x14ac:dyDescent="0.2">
      <c r="B57" s="14"/>
      <c r="C57" s="78">
        <v>6</v>
      </c>
      <c r="D57" s="79" t="s">
        <v>395</v>
      </c>
      <c r="E57" s="78" t="s">
        <v>25</v>
      </c>
      <c r="F57" s="80">
        <f t="shared" ref="F57:L57" si="6">SUM(F52:F56)</f>
        <v>44690</v>
      </c>
      <c r="G57" s="80">
        <f t="shared" si="6"/>
        <v>48535</v>
      </c>
      <c r="H57" s="80">
        <f t="shared" si="6"/>
        <v>52752</v>
      </c>
      <c r="I57" s="80">
        <f t="shared" si="6"/>
        <v>51112</v>
      </c>
      <c r="J57" s="80">
        <f t="shared" si="6"/>
        <v>49705</v>
      </c>
      <c r="K57" s="80">
        <f t="shared" si="6"/>
        <v>48371</v>
      </c>
      <c r="L57" s="80">
        <f t="shared" si="6"/>
        <v>47064</v>
      </c>
      <c r="M57" s="14"/>
    </row>
    <row r="58" spans="1:13" ht="36" x14ac:dyDescent="0.2">
      <c r="B58" s="14"/>
      <c r="C58" s="78">
        <v>7</v>
      </c>
      <c r="D58" s="78" t="s">
        <v>396</v>
      </c>
      <c r="E58" s="78" t="s">
        <v>25</v>
      </c>
      <c r="F58" s="45">
        <v>1500</v>
      </c>
      <c r="G58" s="45">
        <v>1500</v>
      </c>
      <c r="H58" s="45">
        <v>1500</v>
      </c>
      <c r="I58" s="45">
        <v>1500</v>
      </c>
      <c r="J58" s="45">
        <v>1500</v>
      </c>
      <c r="K58" s="45">
        <v>1500</v>
      </c>
      <c r="L58" s="45">
        <v>1500</v>
      </c>
      <c r="M58" s="14"/>
    </row>
    <row r="59" spans="1:13" s="18" customFormat="1" ht="35.25" customHeight="1" x14ac:dyDescent="0.2">
      <c r="A59" s="16"/>
      <c r="B59" s="14"/>
      <c r="C59" s="81">
        <v>8</v>
      </c>
      <c r="D59" s="82" t="s">
        <v>397</v>
      </c>
      <c r="E59" s="81" t="s">
        <v>25</v>
      </c>
      <c r="F59" s="47"/>
      <c r="G59" s="47"/>
      <c r="H59" s="47"/>
      <c r="I59" s="47"/>
      <c r="J59" s="47"/>
      <c r="K59" s="47"/>
      <c r="L59" s="47"/>
      <c r="M59" s="14"/>
    </row>
    <row r="60" spans="1:13" s="18" customFormat="1" ht="35.25" customHeight="1" x14ac:dyDescent="0.2">
      <c r="A60" s="16"/>
      <c r="B60" s="14"/>
      <c r="C60" s="438">
        <v>9</v>
      </c>
      <c r="D60" s="437" t="s">
        <v>510</v>
      </c>
      <c r="E60" s="438"/>
      <c r="F60" s="47">
        <v>7700</v>
      </c>
      <c r="G60" s="47">
        <v>3652</v>
      </c>
      <c r="H60" s="47">
        <v>0</v>
      </c>
      <c r="I60" s="47">
        <v>0</v>
      </c>
      <c r="J60" s="47">
        <v>0</v>
      </c>
      <c r="K60" s="47">
        <v>0</v>
      </c>
      <c r="L60" s="47">
        <v>0</v>
      </c>
      <c r="M60" s="14"/>
    </row>
    <row r="61" spans="1:13" x14ac:dyDescent="0.2">
      <c r="B61" s="14"/>
      <c r="C61" s="81">
        <v>10</v>
      </c>
      <c r="D61" s="83" t="s">
        <v>398</v>
      </c>
      <c r="E61" s="78" t="s">
        <v>25</v>
      </c>
      <c r="F61" s="84">
        <f>SUM(F57:F60)</f>
        <v>53890</v>
      </c>
      <c r="G61" s="84">
        <f t="shared" ref="G61:L61" si="7">SUM(G57:G60)</f>
        <v>53687</v>
      </c>
      <c r="H61" s="84">
        <f t="shared" si="7"/>
        <v>54252</v>
      </c>
      <c r="I61" s="84">
        <f t="shared" si="7"/>
        <v>52612</v>
      </c>
      <c r="J61" s="84">
        <f t="shared" si="7"/>
        <v>51205</v>
      </c>
      <c r="K61" s="84">
        <f t="shared" si="7"/>
        <v>49871</v>
      </c>
      <c r="L61" s="84">
        <f t="shared" si="7"/>
        <v>48564</v>
      </c>
      <c r="M61" s="14"/>
    </row>
    <row r="62" spans="1:13" x14ac:dyDescent="0.2">
      <c r="B62" s="14"/>
      <c r="C62" s="96"/>
      <c r="D62" s="97" t="s">
        <v>21</v>
      </c>
      <c r="E62" s="98"/>
      <c r="F62" s="98"/>
      <c r="G62" s="98"/>
      <c r="H62" s="98"/>
      <c r="I62" s="98"/>
      <c r="J62" s="98"/>
      <c r="K62" s="98"/>
      <c r="L62" s="107"/>
      <c r="M62" s="14"/>
    </row>
    <row r="63" spans="1:13" x14ac:dyDescent="0.2">
      <c r="B63" s="14"/>
      <c r="C63" s="94">
        <v>1</v>
      </c>
      <c r="D63" s="94" t="s">
        <v>393</v>
      </c>
      <c r="E63" s="94" t="s">
        <v>25</v>
      </c>
      <c r="F63" s="45">
        <v>20711</v>
      </c>
      <c r="G63" s="45">
        <v>21746</v>
      </c>
      <c r="H63" s="45">
        <v>24087</v>
      </c>
      <c r="I63" s="45">
        <v>25795</v>
      </c>
      <c r="J63" s="45">
        <v>25573</v>
      </c>
      <c r="K63" s="45">
        <v>25202</v>
      </c>
      <c r="L63" s="45">
        <v>23949</v>
      </c>
      <c r="M63" s="14"/>
    </row>
    <row r="64" spans="1:13" x14ac:dyDescent="0.2">
      <c r="B64" s="14"/>
      <c r="C64" s="78">
        <v>2</v>
      </c>
      <c r="D64" s="78" t="s">
        <v>394</v>
      </c>
      <c r="E64" s="78" t="s">
        <v>25</v>
      </c>
      <c r="F64" s="45">
        <v>4143</v>
      </c>
      <c r="G64" s="45">
        <v>4350</v>
      </c>
      <c r="H64" s="45">
        <v>4818</v>
      </c>
      <c r="I64" s="45">
        <v>5159</v>
      </c>
      <c r="J64" s="45">
        <v>5115</v>
      </c>
      <c r="K64" s="45">
        <v>5040</v>
      </c>
      <c r="L64" s="45">
        <v>4790</v>
      </c>
      <c r="M64" s="14"/>
    </row>
    <row r="65" spans="1:13" x14ac:dyDescent="0.2">
      <c r="B65" s="14"/>
      <c r="C65" s="78">
        <v>3</v>
      </c>
      <c r="D65" s="78" t="s">
        <v>399</v>
      </c>
      <c r="E65" s="78" t="s">
        <v>25</v>
      </c>
      <c r="F65" s="45">
        <v>755</v>
      </c>
      <c r="G65" s="45">
        <v>755</v>
      </c>
      <c r="H65" s="45">
        <v>755</v>
      </c>
      <c r="I65" s="45">
        <v>755</v>
      </c>
      <c r="J65" s="45">
        <v>755</v>
      </c>
      <c r="K65" s="45">
        <v>755</v>
      </c>
      <c r="L65" s="45">
        <v>755</v>
      </c>
      <c r="M65" s="14"/>
    </row>
    <row r="66" spans="1:13" x14ac:dyDescent="0.2">
      <c r="B66" s="14"/>
      <c r="C66" s="78">
        <v>4</v>
      </c>
      <c r="D66" s="78" t="s">
        <v>400</v>
      </c>
      <c r="E66" s="78" t="s">
        <v>25</v>
      </c>
      <c r="F66" s="45">
        <v>600</v>
      </c>
      <c r="G66" s="45">
        <v>600</v>
      </c>
      <c r="H66" s="45">
        <v>600</v>
      </c>
      <c r="I66" s="45">
        <v>600</v>
      </c>
      <c r="J66" s="45">
        <v>600</v>
      </c>
      <c r="K66" s="45">
        <v>600</v>
      </c>
      <c r="L66" s="45">
        <v>600</v>
      </c>
      <c r="M66" s="14"/>
    </row>
    <row r="67" spans="1:13" x14ac:dyDescent="0.2">
      <c r="B67" s="14"/>
      <c r="C67" s="78">
        <v>5</v>
      </c>
      <c r="D67" s="78" t="s">
        <v>370</v>
      </c>
      <c r="E67" s="78" t="s">
        <v>25</v>
      </c>
      <c r="F67" s="45">
        <v>600</v>
      </c>
      <c r="G67" s="45">
        <v>600</v>
      </c>
      <c r="H67" s="45">
        <v>600</v>
      </c>
      <c r="I67" s="45">
        <v>600</v>
      </c>
      <c r="J67" s="45">
        <v>600</v>
      </c>
      <c r="K67" s="45">
        <v>600</v>
      </c>
      <c r="L67" s="45">
        <v>600</v>
      </c>
      <c r="M67" s="14"/>
    </row>
    <row r="68" spans="1:13" ht="24" x14ac:dyDescent="0.2">
      <c r="B68" s="14"/>
      <c r="C68" s="78">
        <v>6</v>
      </c>
      <c r="D68" s="79" t="s">
        <v>395</v>
      </c>
      <c r="E68" s="78" t="s">
        <v>25</v>
      </c>
      <c r="F68" s="80">
        <f t="shared" ref="F68:L68" si="8">SUM(F63:F67)</f>
        <v>26809</v>
      </c>
      <c r="G68" s="80">
        <f t="shared" si="8"/>
        <v>28051</v>
      </c>
      <c r="H68" s="80">
        <f t="shared" si="8"/>
        <v>30860</v>
      </c>
      <c r="I68" s="80">
        <f t="shared" si="8"/>
        <v>32909</v>
      </c>
      <c r="J68" s="80">
        <f t="shared" si="8"/>
        <v>32643</v>
      </c>
      <c r="K68" s="80">
        <f t="shared" si="8"/>
        <v>32197</v>
      </c>
      <c r="L68" s="80">
        <f t="shared" si="8"/>
        <v>30694</v>
      </c>
      <c r="M68" s="14"/>
    </row>
    <row r="69" spans="1:13" ht="36" x14ac:dyDescent="0.2">
      <c r="B69" s="14"/>
      <c r="C69" s="78">
        <v>7</v>
      </c>
      <c r="D69" s="78" t="s">
        <v>396</v>
      </c>
      <c r="E69" s="78" t="s">
        <v>25</v>
      </c>
      <c r="F69" s="45">
        <v>500</v>
      </c>
      <c r="G69" s="45">
        <v>500</v>
      </c>
      <c r="H69" s="45">
        <v>500</v>
      </c>
      <c r="I69" s="45">
        <v>500</v>
      </c>
      <c r="J69" s="45">
        <v>500</v>
      </c>
      <c r="K69" s="45">
        <v>500</v>
      </c>
      <c r="L69" s="45">
        <v>500</v>
      </c>
      <c r="M69" s="14"/>
    </row>
    <row r="70" spans="1:13" s="18" customFormat="1" ht="27.75" customHeight="1" x14ac:dyDescent="0.2">
      <c r="A70" s="16"/>
      <c r="B70" s="14"/>
      <c r="C70" s="81">
        <v>8</v>
      </c>
      <c r="D70" s="82" t="s">
        <v>397</v>
      </c>
      <c r="E70" s="81" t="s">
        <v>25</v>
      </c>
      <c r="F70" s="47"/>
      <c r="G70" s="47"/>
      <c r="H70" s="47"/>
      <c r="I70" s="47"/>
      <c r="J70" s="47"/>
      <c r="K70" s="47"/>
      <c r="L70" s="47"/>
      <c r="M70" s="14"/>
    </row>
    <row r="71" spans="1:13" s="18" customFormat="1" ht="27.75" customHeight="1" x14ac:dyDescent="0.2">
      <c r="A71" s="16"/>
      <c r="B71" s="14"/>
      <c r="C71" s="438">
        <v>9</v>
      </c>
      <c r="D71" s="437" t="s">
        <v>510</v>
      </c>
      <c r="E71" s="438"/>
      <c r="F71" s="47">
        <v>7668</v>
      </c>
      <c r="G71" s="47">
        <v>5436</v>
      </c>
      <c r="H71" s="47">
        <v>2695</v>
      </c>
      <c r="I71" s="47">
        <v>0</v>
      </c>
      <c r="J71" s="47">
        <v>0</v>
      </c>
      <c r="K71" s="47">
        <v>0</v>
      </c>
      <c r="L71" s="47"/>
      <c r="M71" s="14"/>
    </row>
    <row r="72" spans="1:13" x14ac:dyDescent="0.2">
      <c r="B72" s="14"/>
      <c r="C72" s="78">
        <v>10</v>
      </c>
      <c r="D72" s="79" t="s">
        <v>398</v>
      </c>
      <c r="E72" s="78" t="s">
        <v>25</v>
      </c>
      <c r="F72" s="84">
        <f>SUM(F68:F71)</f>
        <v>34977</v>
      </c>
      <c r="G72" s="84">
        <f t="shared" ref="G72:L72" si="9">SUM(G68:G69)</f>
        <v>28551</v>
      </c>
      <c r="H72" s="84">
        <f t="shared" si="9"/>
        <v>31360</v>
      </c>
      <c r="I72" s="84">
        <f t="shared" si="9"/>
        <v>33409</v>
      </c>
      <c r="J72" s="84">
        <f t="shared" si="9"/>
        <v>33143</v>
      </c>
      <c r="K72" s="84">
        <f t="shared" si="9"/>
        <v>32697</v>
      </c>
      <c r="L72" s="84">
        <f t="shared" si="9"/>
        <v>31194</v>
      </c>
      <c r="M72" s="14"/>
    </row>
    <row r="73" spans="1:13" ht="12.75" thickBot="1" x14ac:dyDescent="0.25">
      <c r="B73" s="14"/>
      <c r="C73" s="167"/>
      <c r="D73" s="167"/>
      <c r="E73" s="167"/>
      <c r="F73" s="167"/>
      <c r="G73" s="167"/>
      <c r="H73" s="167"/>
      <c r="I73" s="167"/>
      <c r="J73" s="167"/>
      <c r="K73" s="167"/>
      <c r="L73" s="167"/>
      <c r="M73" s="14"/>
    </row>
    <row r="74" spans="1:13" ht="12.75" thickBot="1" x14ac:dyDescent="0.25">
      <c r="B74" s="14"/>
      <c r="C74" s="55" t="s">
        <v>35</v>
      </c>
      <c r="D74" s="56"/>
      <c r="E74" s="56"/>
      <c r="F74" s="56"/>
      <c r="G74" s="56"/>
      <c r="H74" s="56"/>
      <c r="I74" s="56"/>
      <c r="J74" s="56"/>
      <c r="K74" s="56"/>
      <c r="L74" s="73"/>
      <c r="M74" s="14"/>
    </row>
    <row r="75" spans="1:13" x14ac:dyDescent="0.2">
      <c r="B75" s="14"/>
      <c r="C75" s="43" t="s">
        <v>440</v>
      </c>
      <c r="D75" s="72"/>
      <c r="E75" s="72"/>
      <c r="F75" s="72"/>
      <c r="G75" s="72"/>
      <c r="H75" s="72"/>
      <c r="I75" s="72"/>
      <c r="J75" s="72"/>
      <c r="K75" s="72"/>
      <c r="L75" s="72"/>
      <c r="M75" s="14"/>
    </row>
    <row r="76" spans="1:13" ht="3" customHeight="1" x14ac:dyDescent="0.2">
      <c r="B76" s="14"/>
      <c r="C76" s="167"/>
      <c r="D76" s="167"/>
      <c r="E76" s="167"/>
      <c r="F76" s="167"/>
      <c r="G76" s="167"/>
      <c r="H76" s="167"/>
      <c r="I76" s="167"/>
      <c r="J76" s="167"/>
      <c r="K76" s="167"/>
      <c r="L76" s="167"/>
      <c r="M76" s="14"/>
    </row>
    <row r="77" spans="1:13" ht="24" x14ac:dyDescent="0.2">
      <c r="B77" s="14"/>
      <c r="C77" s="59" t="s">
        <v>11</v>
      </c>
      <c r="D77" s="59" t="s">
        <v>14</v>
      </c>
      <c r="E77" s="59" t="s">
        <v>13</v>
      </c>
      <c r="F77" s="59">
        <v>2019</v>
      </c>
      <c r="G77" s="59">
        <v>2020</v>
      </c>
      <c r="H77" s="59">
        <v>2021</v>
      </c>
      <c r="I77" s="59">
        <v>2022</v>
      </c>
      <c r="J77" s="59">
        <v>2023</v>
      </c>
      <c r="K77" s="59">
        <v>2024</v>
      </c>
      <c r="L77" s="59">
        <v>2025</v>
      </c>
      <c r="M77" s="14"/>
    </row>
    <row r="78" spans="1:13" x14ac:dyDescent="0.2">
      <c r="B78" s="14"/>
      <c r="C78" s="196"/>
      <c r="D78" s="197" t="s">
        <v>16</v>
      </c>
      <c r="E78" s="198" t="s">
        <v>17</v>
      </c>
      <c r="F78" s="196"/>
      <c r="G78" s="196"/>
      <c r="H78" s="196"/>
      <c r="I78" s="196"/>
      <c r="J78" s="196"/>
      <c r="K78" s="196"/>
      <c r="L78" s="196"/>
      <c r="M78" s="14"/>
    </row>
    <row r="79" spans="1:13" x14ac:dyDescent="0.2">
      <c r="B79" s="14"/>
      <c r="C79" s="64">
        <v>1</v>
      </c>
      <c r="D79" s="69" t="s">
        <v>415</v>
      </c>
      <c r="E79" s="66" t="s">
        <v>414</v>
      </c>
      <c r="F79" s="116">
        <v>7600</v>
      </c>
      <c r="G79" s="116">
        <v>8363</v>
      </c>
      <c r="H79" s="116">
        <v>9133</v>
      </c>
      <c r="I79" s="116">
        <v>9923</v>
      </c>
      <c r="J79" s="116">
        <v>10730</v>
      </c>
      <c r="K79" s="116"/>
      <c r="L79" s="116"/>
      <c r="M79" s="14"/>
    </row>
    <row r="80" spans="1:13" ht="12.75" thickBot="1" x14ac:dyDescent="0.25">
      <c r="B80" s="14"/>
      <c r="C80" s="167"/>
      <c r="D80" s="167"/>
      <c r="E80" s="167"/>
      <c r="F80" s="167"/>
      <c r="G80" s="167"/>
      <c r="H80" s="167"/>
      <c r="I80" s="167"/>
      <c r="J80" s="167"/>
      <c r="K80" s="167"/>
      <c r="L80" s="167"/>
      <c r="M80" s="14"/>
    </row>
    <row r="81" spans="2:14" ht="12.75" thickBot="1" x14ac:dyDescent="0.25">
      <c r="B81" s="14"/>
      <c r="C81" s="55" t="s">
        <v>37</v>
      </c>
      <c r="D81" s="56"/>
      <c r="E81" s="56"/>
      <c r="F81" s="56"/>
      <c r="G81" s="56"/>
      <c r="H81" s="56"/>
      <c r="I81" s="56"/>
      <c r="J81" s="56"/>
      <c r="K81" s="56"/>
      <c r="L81" s="73"/>
      <c r="M81" s="14"/>
    </row>
    <row r="82" spans="2:14" x14ac:dyDescent="0.2">
      <c r="B82" s="14"/>
      <c r="C82" s="43" t="s">
        <v>441</v>
      </c>
      <c r="D82" s="72"/>
      <c r="E82" s="72"/>
      <c r="F82" s="72"/>
      <c r="G82" s="72"/>
      <c r="H82" s="72"/>
      <c r="I82" s="72"/>
      <c r="J82" s="72"/>
      <c r="K82" s="72"/>
      <c r="L82" s="72"/>
      <c r="M82" s="14"/>
    </row>
    <row r="83" spans="2:14" ht="3" customHeight="1" thickBot="1" x14ac:dyDescent="0.25">
      <c r="B83" s="14"/>
      <c r="C83" s="167"/>
      <c r="D83" s="167"/>
      <c r="E83" s="167"/>
      <c r="F83" s="167"/>
      <c r="G83" s="167"/>
      <c r="H83" s="167"/>
      <c r="I83" s="167"/>
      <c r="J83" s="167"/>
      <c r="K83" s="167"/>
      <c r="L83" s="167"/>
      <c r="M83" s="14"/>
    </row>
    <row r="84" spans="2:14" ht="12.75" thickBot="1" x14ac:dyDescent="0.25">
      <c r="B84" s="14"/>
      <c r="C84" s="132" t="s">
        <v>38</v>
      </c>
      <c r="D84" s="75"/>
      <c r="E84" s="75"/>
      <c r="F84" s="75"/>
      <c r="G84" s="75"/>
      <c r="H84" s="75"/>
      <c r="I84" s="75"/>
      <c r="J84" s="75"/>
      <c r="K84" s="75"/>
      <c r="L84" s="77"/>
      <c r="M84" s="14"/>
      <c r="N84" s="31"/>
    </row>
    <row r="85" spans="2:14" ht="24" x14ac:dyDescent="0.2">
      <c r="B85" s="14"/>
      <c r="C85" s="59" t="s">
        <v>11</v>
      </c>
      <c r="D85" s="59" t="s">
        <v>14</v>
      </c>
      <c r="E85" s="59" t="s">
        <v>13</v>
      </c>
      <c r="F85" s="59">
        <v>2019</v>
      </c>
      <c r="G85" s="59">
        <v>2020</v>
      </c>
      <c r="H85" s="59">
        <v>2021</v>
      </c>
      <c r="I85" s="59">
        <v>2022</v>
      </c>
      <c r="J85" s="59">
        <v>2023</v>
      </c>
      <c r="K85" s="59">
        <v>2024</v>
      </c>
      <c r="L85" s="59">
        <v>2025</v>
      </c>
      <c r="M85" s="14"/>
    </row>
    <row r="86" spans="2:14" x14ac:dyDescent="0.2">
      <c r="B86" s="14"/>
      <c r="C86" s="200"/>
      <c r="D86" s="201" t="s">
        <v>16</v>
      </c>
      <c r="E86" s="202" t="s">
        <v>17</v>
      </c>
      <c r="F86" s="196"/>
      <c r="G86" s="196"/>
      <c r="H86" s="196"/>
      <c r="I86" s="196"/>
      <c r="J86" s="196"/>
      <c r="K86" s="196"/>
      <c r="L86" s="196"/>
      <c r="M86" s="14"/>
    </row>
    <row r="87" spans="2:14" x14ac:dyDescent="0.2">
      <c r="B87" s="14"/>
      <c r="C87" s="133">
        <v>1</v>
      </c>
      <c r="D87" s="133" t="s">
        <v>384</v>
      </c>
      <c r="E87" s="133" t="s">
        <v>36</v>
      </c>
      <c r="F87" s="134">
        <v>12.2</v>
      </c>
      <c r="G87" s="134">
        <v>12.4</v>
      </c>
      <c r="H87" s="134">
        <v>12.6</v>
      </c>
      <c r="I87" s="134">
        <v>12.8</v>
      </c>
      <c r="J87" s="134">
        <v>13</v>
      </c>
      <c r="K87" s="134">
        <v>13.3</v>
      </c>
      <c r="L87" s="134">
        <v>13.5</v>
      </c>
      <c r="M87" s="14"/>
    </row>
    <row r="88" spans="2:14" x14ac:dyDescent="0.2">
      <c r="B88" s="14"/>
      <c r="C88" s="133">
        <v>2</v>
      </c>
      <c r="D88" s="133" t="s">
        <v>40</v>
      </c>
      <c r="E88" s="133" t="s">
        <v>36</v>
      </c>
      <c r="F88" s="134">
        <v>11.3</v>
      </c>
      <c r="G88" s="134">
        <v>11</v>
      </c>
      <c r="H88" s="134">
        <v>10.8</v>
      </c>
      <c r="I88" s="134">
        <v>10.6</v>
      </c>
      <c r="J88" s="134">
        <v>10.4</v>
      </c>
      <c r="K88" s="134">
        <v>10.199999999999999</v>
      </c>
      <c r="L88" s="134">
        <v>10</v>
      </c>
      <c r="M88" s="14"/>
    </row>
    <row r="89" spans="2:14" x14ac:dyDescent="0.2">
      <c r="B89" s="14"/>
      <c r="C89" s="133">
        <v>3</v>
      </c>
      <c r="D89" s="133" t="s">
        <v>41</v>
      </c>
      <c r="E89" s="133" t="s">
        <v>36</v>
      </c>
      <c r="F89" s="134">
        <v>2</v>
      </c>
      <c r="G89" s="134">
        <v>2.4</v>
      </c>
      <c r="H89" s="134">
        <v>2.6</v>
      </c>
      <c r="I89" s="134">
        <v>2.8</v>
      </c>
      <c r="J89" s="134">
        <v>3</v>
      </c>
      <c r="K89" s="134">
        <v>3.2</v>
      </c>
      <c r="L89" s="134">
        <v>3.5</v>
      </c>
      <c r="M89" s="14"/>
    </row>
    <row r="90" spans="2:14" x14ac:dyDescent="0.2">
      <c r="B90" s="14"/>
      <c r="C90" s="133">
        <v>4</v>
      </c>
      <c r="D90" s="133" t="s">
        <v>76</v>
      </c>
      <c r="E90" s="133" t="s">
        <v>36</v>
      </c>
      <c r="F90" s="134">
        <v>5</v>
      </c>
      <c r="G90" s="134">
        <v>5</v>
      </c>
      <c r="H90" s="134">
        <v>4.9000000000000004</v>
      </c>
      <c r="I90" s="134">
        <v>4.8</v>
      </c>
      <c r="J90" s="134">
        <v>4.7</v>
      </c>
      <c r="K90" s="134">
        <v>4.5999999999999996</v>
      </c>
      <c r="L90" s="134">
        <v>4.5</v>
      </c>
      <c r="M90" s="14"/>
    </row>
    <row r="91" spans="2:14" x14ac:dyDescent="0.2">
      <c r="B91" s="14"/>
      <c r="C91" s="133">
        <v>5</v>
      </c>
      <c r="D91" s="133" t="s">
        <v>43</v>
      </c>
      <c r="E91" s="133" t="s">
        <v>36</v>
      </c>
      <c r="F91" s="134">
        <v>2.5</v>
      </c>
      <c r="G91" s="134">
        <v>2.5</v>
      </c>
      <c r="H91" s="134">
        <v>2.6</v>
      </c>
      <c r="I91" s="134">
        <v>2.6</v>
      </c>
      <c r="J91" s="134">
        <v>2.7</v>
      </c>
      <c r="K91" s="134">
        <v>2.7</v>
      </c>
      <c r="L91" s="134">
        <v>2.7</v>
      </c>
      <c r="M91" s="14"/>
    </row>
    <row r="92" spans="2:14" x14ac:dyDescent="0.2">
      <c r="B92" s="14"/>
      <c r="C92" s="135">
        <v>6</v>
      </c>
      <c r="D92" s="135" t="s">
        <v>385</v>
      </c>
      <c r="E92" s="135" t="s">
        <v>36</v>
      </c>
      <c r="F92" s="134">
        <v>57</v>
      </c>
      <c r="G92" s="134">
        <v>57</v>
      </c>
      <c r="H92" s="134">
        <v>56.5</v>
      </c>
      <c r="I92" s="134">
        <v>56.5</v>
      </c>
      <c r="J92" s="134">
        <v>56</v>
      </c>
      <c r="K92" s="134">
        <v>55.5</v>
      </c>
      <c r="L92" s="134">
        <v>55</v>
      </c>
      <c r="M92" s="14"/>
    </row>
    <row r="93" spans="2:14" x14ac:dyDescent="0.2">
      <c r="B93" s="14"/>
      <c r="C93" s="136">
        <v>7</v>
      </c>
      <c r="D93" s="136" t="s">
        <v>45</v>
      </c>
      <c r="E93" s="136" t="s">
        <v>36</v>
      </c>
      <c r="F93" s="134">
        <v>1</v>
      </c>
      <c r="G93" s="134">
        <v>1</v>
      </c>
      <c r="H93" s="134">
        <v>1</v>
      </c>
      <c r="I93" s="134">
        <v>1</v>
      </c>
      <c r="J93" s="134">
        <v>1</v>
      </c>
      <c r="K93" s="134">
        <v>1</v>
      </c>
      <c r="L93" s="134">
        <v>1</v>
      </c>
      <c r="M93" s="14"/>
    </row>
    <row r="94" spans="2:14" x14ac:dyDescent="0.2">
      <c r="B94" s="14"/>
      <c r="C94" s="137">
        <v>8</v>
      </c>
      <c r="D94" s="137" t="s">
        <v>46</v>
      </c>
      <c r="E94" s="137" t="s">
        <v>36</v>
      </c>
      <c r="F94" s="138"/>
      <c r="G94" s="138"/>
      <c r="H94" s="138"/>
      <c r="I94" s="138"/>
      <c r="J94" s="138"/>
      <c r="K94" s="138"/>
      <c r="L94" s="138"/>
      <c r="M94" s="14"/>
    </row>
    <row r="95" spans="2:14" x14ac:dyDescent="0.2">
      <c r="B95" s="14"/>
      <c r="C95" s="137">
        <v>9</v>
      </c>
      <c r="D95" s="137" t="s">
        <v>386</v>
      </c>
      <c r="E95" s="137" t="s">
        <v>36</v>
      </c>
      <c r="F95" s="138">
        <v>2.2000000000000002</v>
      </c>
      <c r="G95" s="138">
        <v>2.4</v>
      </c>
      <c r="H95" s="138">
        <v>2.4</v>
      </c>
      <c r="I95" s="138">
        <v>2.6</v>
      </c>
      <c r="J95" s="138">
        <v>2.6</v>
      </c>
      <c r="K95" s="138">
        <v>2.8</v>
      </c>
      <c r="L95" s="138">
        <v>3</v>
      </c>
      <c r="M95" s="14"/>
    </row>
    <row r="96" spans="2:14" x14ac:dyDescent="0.2">
      <c r="B96" s="14"/>
      <c r="C96" s="137">
        <v>10</v>
      </c>
      <c r="D96" s="137" t="s">
        <v>387</v>
      </c>
      <c r="E96" s="137" t="s">
        <v>36</v>
      </c>
      <c r="F96" s="138"/>
      <c r="G96" s="138"/>
      <c r="H96" s="138"/>
      <c r="I96" s="138"/>
      <c r="J96" s="138"/>
      <c r="K96" s="138"/>
      <c r="L96" s="138"/>
      <c r="M96" s="14"/>
    </row>
    <row r="97" spans="2:14" x14ac:dyDescent="0.2">
      <c r="B97" s="14"/>
      <c r="C97" s="133">
        <v>11</v>
      </c>
      <c r="D97" s="133" t="s">
        <v>388</v>
      </c>
      <c r="E97" s="133" t="s">
        <v>36</v>
      </c>
      <c r="F97" s="138"/>
      <c r="G97" s="138"/>
      <c r="H97" s="138"/>
      <c r="I97" s="138"/>
      <c r="J97" s="138"/>
      <c r="K97" s="138"/>
      <c r="L97" s="138"/>
      <c r="M97" s="14"/>
    </row>
    <row r="98" spans="2:14" x14ac:dyDescent="0.2">
      <c r="B98" s="14"/>
      <c r="C98" s="139">
        <v>12</v>
      </c>
      <c r="D98" s="139" t="s">
        <v>389</v>
      </c>
      <c r="E98" s="139" t="s">
        <v>36</v>
      </c>
      <c r="F98" s="138"/>
      <c r="G98" s="138"/>
      <c r="H98" s="138"/>
      <c r="I98" s="138"/>
      <c r="J98" s="138"/>
      <c r="K98" s="138"/>
      <c r="L98" s="138"/>
      <c r="M98" s="14"/>
    </row>
    <row r="99" spans="2:14" ht="24" x14ac:dyDescent="0.2">
      <c r="B99" s="14"/>
      <c r="C99" s="139">
        <v>13</v>
      </c>
      <c r="D99" s="139" t="s">
        <v>390</v>
      </c>
      <c r="E99" s="139" t="s">
        <v>36</v>
      </c>
      <c r="F99" s="138"/>
      <c r="G99" s="138"/>
      <c r="H99" s="138"/>
      <c r="I99" s="138"/>
      <c r="J99" s="138"/>
      <c r="K99" s="138"/>
      <c r="L99" s="138"/>
      <c r="M99" s="14"/>
    </row>
    <row r="100" spans="2:14" ht="24" x14ac:dyDescent="0.2">
      <c r="B100" s="14"/>
      <c r="C100" s="139">
        <v>14</v>
      </c>
      <c r="D100" s="139" t="s">
        <v>442</v>
      </c>
      <c r="E100" s="139" t="s">
        <v>36</v>
      </c>
      <c r="F100" s="134">
        <v>6.8</v>
      </c>
      <c r="G100" s="134">
        <v>6.3</v>
      </c>
      <c r="H100" s="134">
        <v>6.6</v>
      </c>
      <c r="I100" s="134">
        <v>6.3</v>
      </c>
      <c r="J100" s="134">
        <v>6.6</v>
      </c>
      <c r="K100" s="134">
        <v>6.7</v>
      </c>
      <c r="L100" s="134">
        <v>6.8</v>
      </c>
      <c r="M100" s="14"/>
    </row>
    <row r="101" spans="2:14" x14ac:dyDescent="0.2">
      <c r="B101" s="14"/>
      <c r="C101" s="81"/>
      <c r="D101" s="83" t="s">
        <v>114</v>
      </c>
      <c r="E101" s="81" t="s">
        <v>36</v>
      </c>
      <c r="F101" s="140">
        <f>SUM(F87:F100)</f>
        <v>100</v>
      </c>
      <c r="G101" s="140">
        <f t="shared" ref="G101:L101" si="10">SUM(G87:G100)</f>
        <v>100</v>
      </c>
      <c r="H101" s="140">
        <f t="shared" si="10"/>
        <v>100</v>
      </c>
      <c r="I101" s="140">
        <f t="shared" si="10"/>
        <v>99.999999999999986</v>
      </c>
      <c r="J101" s="140">
        <f t="shared" si="10"/>
        <v>99.999999999999986</v>
      </c>
      <c r="K101" s="140">
        <f t="shared" si="10"/>
        <v>100</v>
      </c>
      <c r="L101" s="140">
        <f t="shared" si="10"/>
        <v>100</v>
      </c>
      <c r="M101" s="14"/>
    </row>
    <row r="102" spans="2:14" x14ac:dyDescent="0.2">
      <c r="B102" s="14"/>
      <c r="C102" s="141"/>
      <c r="D102" s="142" t="s">
        <v>115</v>
      </c>
      <c r="E102" s="142"/>
      <c r="F102" s="143"/>
      <c r="G102" s="143"/>
      <c r="H102" s="143"/>
      <c r="I102" s="143"/>
      <c r="J102" s="143"/>
      <c r="K102" s="143"/>
      <c r="L102" s="144"/>
      <c r="M102" s="14"/>
    </row>
    <row r="103" spans="2:14" x14ac:dyDescent="0.2">
      <c r="B103" s="14"/>
      <c r="C103" s="145"/>
      <c r="D103" s="146" t="s">
        <v>391</v>
      </c>
      <c r="E103" s="145" t="s">
        <v>36</v>
      </c>
      <c r="F103" s="147">
        <f t="shared" ref="F103:L103" si="11">SUM(F87:F90,F97)</f>
        <v>30.5</v>
      </c>
      <c r="G103" s="147">
        <f t="shared" si="11"/>
        <v>30.799999999999997</v>
      </c>
      <c r="H103" s="147">
        <f t="shared" si="11"/>
        <v>30.9</v>
      </c>
      <c r="I103" s="147">
        <f t="shared" si="11"/>
        <v>31</v>
      </c>
      <c r="J103" s="147">
        <f t="shared" si="11"/>
        <v>31.099999999999998</v>
      </c>
      <c r="K103" s="147">
        <f t="shared" si="11"/>
        <v>31.299999999999997</v>
      </c>
      <c r="L103" s="147">
        <f t="shared" si="11"/>
        <v>31.5</v>
      </c>
      <c r="M103" s="14"/>
    </row>
    <row r="104" spans="2:14" x14ac:dyDescent="0.2">
      <c r="B104" s="14"/>
      <c r="C104" s="148"/>
      <c r="D104" s="149" t="s">
        <v>392</v>
      </c>
      <c r="E104" s="148" t="s">
        <v>36</v>
      </c>
      <c r="F104" s="150">
        <f t="shared" ref="F104:L104" si="12">SUM(F87:F91,F97)</f>
        <v>33</v>
      </c>
      <c r="G104" s="150">
        <f t="shared" si="12"/>
        <v>33.299999999999997</v>
      </c>
      <c r="H104" s="150">
        <f t="shared" si="12"/>
        <v>33.5</v>
      </c>
      <c r="I104" s="150">
        <f t="shared" si="12"/>
        <v>33.6</v>
      </c>
      <c r="J104" s="150">
        <f t="shared" si="12"/>
        <v>33.799999999999997</v>
      </c>
      <c r="K104" s="150">
        <f t="shared" si="12"/>
        <v>34</v>
      </c>
      <c r="L104" s="150">
        <f t="shared" si="12"/>
        <v>34.200000000000003</v>
      </c>
      <c r="M104" s="14"/>
    </row>
    <row r="105" spans="2:14" x14ac:dyDescent="0.2">
      <c r="B105" s="14"/>
      <c r="C105" s="148"/>
      <c r="D105" s="149" t="s">
        <v>118</v>
      </c>
      <c r="E105" s="148" t="s">
        <v>36</v>
      </c>
      <c r="F105" s="150">
        <f t="shared" ref="F105:L105" si="13">F92+F91+F87</f>
        <v>71.7</v>
      </c>
      <c r="G105" s="150">
        <f t="shared" si="13"/>
        <v>71.900000000000006</v>
      </c>
      <c r="H105" s="150">
        <f t="shared" si="13"/>
        <v>71.7</v>
      </c>
      <c r="I105" s="150">
        <f t="shared" si="13"/>
        <v>71.900000000000006</v>
      </c>
      <c r="J105" s="150">
        <f t="shared" si="13"/>
        <v>71.7</v>
      </c>
      <c r="K105" s="150">
        <f t="shared" si="13"/>
        <v>71.5</v>
      </c>
      <c r="L105" s="150">
        <f t="shared" si="13"/>
        <v>71.2</v>
      </c>
      <c r="M105" s="14"/>
    </row>
    <row r="106" spans="2:14" ht="12.75" thickBot="1" x14ac:dyDescent="0.25">
      <c r="B106" s="14"/>
      <c r="C106" s="167"/>
      <c r="D106" s="167"/>
      <c r="E106" s="167"/>
      <c r="F106" s="167"/>
      <c r="G106" s="167"/>
      <c r="H106" s="167"/>
      <c r="I106" s="167"/>
      <c r="J106" s="167"/>
      <c r="K106" s="167"/>
      <c r="L106" s="167"/>
      <c r="M106" s="14"/>
    </row>
    <row r="107" spans="2:14" ht="12.75" thickBot="1" x14ac:dyDescent="0.25">
      <c r="B107" s="14"/>
      <c r="C107" s="132" t="s">
        <v>52</v>
      </c>
      <c r="D107" s="75"/>
      <c r="E107" s="75"/>
      <c r="F107" s="75"/>
      <c r="G107" s="75"/>
      <c r="H107" s="75"/>
      <c r="I107" s="75"/>
      <c r="J107" s="75"/>
      <c r="K107" s="75"/>
      <c r="L107" s="77"/>
      <c r="M107" s="14"/>
      <c r="N107" s="31"/>
    </row>
    <row r="108" spans="2:14" ht="24" x14ac:dyDescent="0.2">
      <c r="B108" s="14"/>
      <c r="C108" s="59" t="s">
        <v>11</v>
      </c>
      <c r="D108" s="59" t="s">
        <v>14</v>
      </c>
      <c r="E108" s="59" t="s">
        <v>13</v>
      </c>
      <c r="F108" s="59">
        <v>2019</v>
      </c>
      <c r="G108" s="59">
        <v>2020</v>
      </c>
      <c r="H108" s="59">
        <v>2021</v>
      </c>
      <c r="I108" s="59">
        <v>2022</v>
      </c>
      <c r="J108" s="59">
        <v>2023</v>
      </c>
      <c r="K108" s="59">
        <v>2024</v>
      </c>
      <c r="L108" s="59">
        <v>2025</v>
      </c>
      <c r="M108" s="14"/>
    </row>
    <row r="109" spans="2:14" x14ac:dyDescent="0.2">
      <c r="B109" s="14"/>
      <c r="C109" s="200"/>
      <c r="D109" s="201" t="s">
        <v>16</v>
      </c>
      <c r="E109" s="202" t="s">
        <v>17</v>
      </c>
      <c r="F109" s="196"/>
      <c r="G109" s="196"/>
      <c r="H109" s="196"/>
      <c r="I109" s="196"/>
      <c r="J109" s="196"/>
      <c r="K109" s="196"/>
      <c r="L109" s="196"/>
      <c r="M109" s="14"/>
    </row>
    <row r="110" spans="2:14" x14ac:dyDescent="0.2">
      <c r="B110" s="14"/>
      <c r="C110" s="133">
        <v>1</v>
      </c>
      <c r="D110" s="133" t="s">
        <v>384</v>
      </c>
      <c r="E110" s="133" t="s">
        <v>36</v>
      </c>
      <c r="F110" s="134">
        <v>12.2</v>
      </c>
      <c r="G110" s="134">
        <v>12.4</v>
      </c>
      <c r="H110" s="134">
        <v>12.6</v>
      </c>
      <c r="I110" s="134">
        <v>12.8</v>
      </c>
      <c r="J110" s="134">
        <v>13</v>
      </c>
      <c r="K110" s="134">
        <v>13.3</v>
      </c>
      <c r="L110" s="134">
        <v>13.5</v>
      </c>
      <c r="M110" s="14"/>
    </row>
    <row r="111" spans="2:14" x14ac:dyDescent="0.2">
      <c r="B111" s="14"/>
      <c r="C111" s="133">
        <v>2</v>
      </c>
      <c r="D111" s="133" t="s">
        <v>40</v>
      </c>
      <c r="E111" s="133" t="s">
        <v>36</v>
      </c>
      <c r="F111" s="134">
        <v>11.3</v>
      </c>
      <c r="G111" s="134">
        <v>11</v>
      </c>
      <c r="H111" s="134">
        <v>10.8</v>
      </c>
      <c r="I111" s="134">
        <v>10.6</v>
      </c>
      <c r="J111" s="134">
        <v>10.4</v>
      </c>
      <c r="K111" s="134">
        <v>10.199999999999999</v>
      </c>
      <c r="L111" s="134">
        <v>10</v>
      </c>
      <c r="M111" s="14"/>
    </row>
    <row r="112" spans="2:14" x14ac:dyDescent="0.2">
      <c r="B112" s="14"/>
      <c r="C112" s="133">
        <v>3</v>
      </c>
      <c r="D112" s="133" t="s">
        <v>41</v>
      </c>
      <c r="E112" s="133" t="s">
        <v>36</v>
      </c>
      <c r="F112" s="134">
        <v>2</v>
      </c>
      <c r="G112" s="134">
        <v>2.4</v>
      </c>
      <c r="H112" s="134">
        <v>2.6</v>
      </c>
      <c r="I112" s="134">
        <v>2.8</v>
      </c>
      <c r="J112" s="134">
        <v>3</v>
      </c>
      <c r="K112" s="134">
        <v>3.2</v>
      </c>
      <c r="L112" s="134">
        <v>3.5</v>
      </c>
      <c r="M112" s="14"/>
    </row>
    <row r="113" spans="2:13" x14ac:dyDescent="0.2">
      <c r="B113" s="14"/>
      <c r="C113" s="133">
        <v>4</v>
      </c>
      <c r="D113" s="133" t="s">
        <v>76</v>
      </c>
      <c r="E113" s="133" t="s">
        <v>36</v>
      </c>
      <c r="F113" s="134">
        <v>5</v>
      </c>
      <c r="G113" s="134">
        <v>5</v>
      </c>
      <c r="H113" s="134">
        <v>4.9000000000000004</v>
      </c>
      <c r="I113" s="134">
        <v>4.8</v>
      </c>
      <c r="J113" s="134">
        <v>4.7</v>
      </c>
      <c r="K113" s="134">
        <v>4.5999999999999996</v>
      </c>
      <c r="L113" s="134">
        <v>4.5</v>
      </c>
      <c r="M113" s="14"/>
    </row>
    <row r="114" spans="2:13" x14ac:dyDescent="0.2">
      <c r="B114" s="14"/>
      <c r="C114" s="133">
        <v>5</v>
      </c>
      <c r="D114" s="133" t="s">
        <v>43</v>
      </c>
      <c r="E114" s="133" t="s">
        <v>36</v>
      </c>
      <c r="F114" s="134">
        <v>2.5</v>
      </c>
      <c r="G114" s="134">
        <v>2.5</v>
      </c>
      <c r="H114" s="134">
        <v>2.6</v>
      </c>
      <c r="I114" s="134">
        <v>2.6</v>
      </c>
      <c r="J114" s="134">
        <v>2.7</v>
      </c>
      <c r="K114" s="134">
        <v>2.7</v>
      </c>
      <c r="L114" s="134">
        <v>2.7</v>
      </c>
      <c r="M114" s="14"/>
    </row>
    <row r="115" spans="2:13" x14ac:dyDescent="0.2">
      <c r="B115" s="14"/>
      <c r="C115" s="135">
        <v>6</v>
      </c>
      <c r="D115" s="135" t="s">
        <v>385</v>
      </c>
      <c r="E115" s="135" t="s">
        <v>36</v>
      </c>
      <c r="F115" s="134">
        <v>57</v>
      </c>
      <c r="G115" s="134">
        <v>57</v>
      </c>
      <c r="H115" s="134">
        <v>56.5</v>
      </c>
      <c r="I115" s="134">
        <v>56.5</v>
      </c>
      <c r="J115" s="134">
        <v>56</v>
      </c>
      <c r="K115" s="134">
        <v>55.5</v>
      </c>
      <c r="L115" s="134">
        <v>55</v>
      </c>
      <c r="M115" s="14"/>
    </row>
    <row r="116" spans="2:13" x14ac:dyDescent="0.2">
      <c r="B116" s="14"/>
      <c r="C116" s="136">
        <v>7</v>
      </c>
      <c r="D116" s="136" t="s">
        <v>45</v>
      </c>
      <c r="E116" s="136" t="s">
        <v>36</v>
      </c>
      <c r="F116" s="134">
        <v>1</v>
      </c>
      <c r="G116" s="134">
        <v>1</v>
      </c>
      <c r="H116" s="134">
        <v>1</v>
      </c>
      <c r="I116" s="134">
        <v>1</v>
      </c>
      <c r="J116" s="134">
        <v>1</v>
      </c>
      <c r="K116" s="134">
        <v>1</v>
      </c>
      <c r="L116" s="134">
        <v>1</v>
      </c>
      <c r="M116" s="14"/>
    </row>
    <row r="117" spans="2:13" x14ac:dyDescent="0.2">
      <c r="B117" s="14"/>
      <c r="C117" s="137">
        <v>8</v>
      </c>
      <c r="D117" s="137" t="s">
        <v>46</v>
      </c>
      <c r="E117" s="137" t="s">
        <v>36</v>
      </c>
      <c r="F117" s="138"/>
      <c r="G117" s="138"/>
      <c r="H117" s="138"/>
      <c r="I117" s="138"/>
      <c r="J117" s="138"/>
      <c r="K117" s="138"/>
      <c r="L117" s="138"/>
      <c r="M117" s="14"/>
    </row>
    <row r="118" spans="2:13" x14ac:dyDescent="0.2">
      <c r="B118" s="14"/>
      <c r="C118" s="137">
        <v>9</v>
      </c>
      <c r="D118" s="137" t="s">
        <v>386</v>
      </c>
      <c r="E118" s="137" t="s">
        <v>36</v>
      </c>
      <c r="F118" s="138">
        <v>2.2000000000000002</v>
      </c>
      <c r="G118" s="138">
        <v>2.4</v>
      </c>
      <c r="H118" s="138">
        <v>2.4</v>
      </c>
      <c r="I118" s="138">
        <v>2.6</v>
      </c>
      <c r="J118" s="138">
        <v>2.6</v>
      </c>
      <c r="K118" s="138">
        <v>2.8</v>
      </c>
      <c r="L118" s="138">
        <v>3</v>
      </c>
      <c r="M118" s="14"/>
    </row>
    <row r="119" spans="2:13" x14ac:dyDescent="0.2">
      <c r="B119" s="14"/>
      <c r="C119" s="137">
        <v>10</v>
      </c>
      <c r="D119" s="137" t="s">
        <v>387</v>
      </c>
      <c r="E119" s="137" t="s">
        <v>36</v>
      </c>
      <c r="F119" s="138"/>
      <c r="G119" s="138"/>
      <c r="H119" s="138"/>
      <c r="I119" s="138"/>
      <c r="J119" s="138"/>
      <c r="K119" s="138"/>
      <c r="L119" s="138"/>
      <c r="M119" s="14"/>
    </row>
    <row r="120" spans="2:13" x14ac:dyDescent="0.2">
      <c r="B120" s="14"/>
      <c r="C120" s="133">
        <v>11</v>
      </c>
      <c r="D120" s="133" t="s">
        <v>388</v>
      </c>
      <c r="E120" s="133" t="s">
        <v>36</v>
      </c>
      <c r="F120" s="138"/>
      <c r="G120" s="138"/>
      <c r="H120" s="138"/>
      <c r="I120" s="138"/>
      <c r="J120" s="138"/>
      <c r="K120" s="138"/>
      <c r="L120" s="138"/>
      <c r="M120" s="14"/>
    </row>
    <row r="121" spans="2:13" x14ac:dyDescent="0.2">
      <c r="B121" s="14"/>
      <c r="C121" s="139">
        <v>12</v>
      </c>
      <c r="D121" s="139" t="s">
        <v>389</v>
      </c>
      <c r="E121" s="139" t="s">
        <v>36</v>
      </c>
      <c r="F121" s="138"/>
      <c r="G121" s="138"/>
      <c r="H121" s="138"/>
      <c r="I121" s="138"/>
      <c r="J121" s="138"/>
      <c r="K121" s="138"/>
      <c r="L121" s="138"/>
      <c r="M121" s="14"/>
    </row>
    <row r="122" spans="2:13" ht="24" x14ac:dyDescent="0.2">
      <c r="B122" s="14"/>
      <c r="C122" s="139">
        <v>13</v>
      </c>
      <c r="D122" s="139" t="s">
        <v>390</v>
      </c>
      <c r="E122" s="139" t="s">
        <v>36</v>
      </c>
      <c r="F122" s="138"/>
      <c r="G122" s="138"/>
      <c r="H122" s="138"/>
      <c r="I122" s="138"/>
      <c r="J122" s="138"/>
      <c r="K122" s="138"/>
      <c r="L122" s="138"/>
      <c r="M122" s="14"/>
    </row>
    <row r="123" spans="2:13" ht="24" x14ac:dyDescent="0.2">
      <c r="B123" s="14"/>
      <c r="C123" s="139">
        <v>14</v>
      </c>
      <c r="D123" s="139" t="s">
        <v>442</v>
      </c>
      <c r="E123" s="139" t="s">
        <v>36</v>
      </c>
      <c r="F123" s="134">
        <v>6.8</v>
      </c>
      <c r="G123" s="134">
        <v>6.3</v>
      </c>
      <c r="H123" s="134">
        <v>6.6</v>
      </c>
      <c r="I123" s="134">
        <v>6.3</v>
      </c>
      <c r="J123" s="134">
        <v>6.6</v>
      </c>
      <c r="K123" s="134">
        <v>6.7</v>
      </c>
      <c r="L123" s="134">
        <v>6.8</v>
      </c>
      <c r="M123" s="14"/>
    </row>
    <row r="124" spans="2:13" x14ac:dyDescent="0.2">
      <c r="B124" s="14"/>
      <c r="C124" s="79"/>
      <c r="D124" s="79" t="s">
        <v>113</v>
      </c>
      <c r="E124" s="79" t="s">
        <v>36</v>
      </c>
      <c r="F124" s="140">
        <f>SUM(F110:F123)</f>
        <v>100</v>
      </c>
      <c r="G124" s="140">
        <f t="shared" ref="G124:L124" si="14">SUM(G110:G123)</f>
        <v>100</v>
      </c>
      <c r="H124" s="140">
        <f t="shared" si="14"/>
        <v>100</v>
      </c>
      <c r="I124" s="140">
        <f t="shared" si="14"/>
        <v>99.999999999999986</v>
      </c>
      <c r="J124" s="140">
        <f t="shared" si="14"/>
        <v>99.999999999999986</v>
      </c>
      <c r="K124" s="140">
        <f t="shared" si="14"/>
        <v>100</v>
      </c>
      <c r="L124" s="140">
        <f t="shared" si="14"/>
        <v>100</v>
      </c>
      <c r="M124" s="14"/>
    </row>
    <row r="125" spans="2:13" x14ac:dyDescent="0.2">
      <c r="B125" s="14"/>
      <c r="C125" s="141"/>
      <c r="D125" s="142" t="s">
        <v>115</v>
      </c>
      <c r="E125" s="142"/>
      <c r="F125" s="143"/>
      <c r="G125" s="143"/>
      <c r="H125" s="143"/>
      <c r="I125" s="143"/>
      <c r="J125" s="143"/>
      <c r="K125" s="143"/>
      <c r="L125" s="144"/>
      <c r="M125" s="14"/>
    </row>
    <row r="126" spans="2:13" x14ac:dyDescent="0.2">
      <c r="B126" s="14"/>
      <c r="C126" s="145"/>
      <c r="D126" s="146" t="s">
        <v>391</v>
      </c>
      <c r="E126" s="145" t="s">
        <v>36</v>
      </c>
      <c r="F126" s="147">
        <f t="shared" ref="F126:L126" si="15">SUM(F110:F113,F120)</f>
        <v>30.5</v>
      </c>
      <c r="G126" s="147">
        <f t="shared" si="15"/>
        <v>30.799999999999997</v>
      </c>
      <c r="H126" s="147">
        <f t="shared" si="15"/>
        <v>30.9</v>
      </c>
      <c r="I126" s="147">
        <f t="shared" si="15"/>
        <v>31</v>
      </c>
      <c r="J126" s="147">
        <f t="shared" si="15"/>
        <v>31.099999999999998</v>
      </c>
      <c r="K126" s="147">
        <f t="shared" si="15"/>
        <v>31.299999999999997</v>
      </c>
      <c r="L126" s="147">
        <f t="shared" si="15"/>
        <v>31.5</v>
      </c>
      <c r="M126" s="14"/>
    </row>
    <row r="127" spans="2:13" x14ac:dyDescent="0.2">
      <c r="B127" s="14"/>
      <c r="C127" s="148"/>
      <c r="D127" s="149" t="s">
        <v>392</v>
      </c>
      <c r="E127" s="148" t="s">
        <v>36</v>
      </c>
      <c r="F127" s="151">
        <f t="shared" ref="F127:L127" si="16">SUM(F110:F114,F120)</f>
        <v>33</v>
      </c>
      <c r="G127" s="151">
        <f t="shared" si="16"/>
        <v>33.299999999999997</v>
      </c>
      <c r="H127" s="151">
        <f t="shared" si="16"/>
        <v>33.5</v>
      </c>
      <c r="I127" s="151">
        <f t="shared" si="16"/>
        <v>33.6</v>
      </c>
      <c r="J127" s="151">
        <f t="shared" si="16"/>
        <v>33.799999999999997</v>
      </c>
      <c r="K127" s="151">
        <f t="shared" si="16"/>
        <v>34</v>
      </c>
      <c r="L127" s="151">
        <f t="shared" si="16"/>
        <v>34.200000000000003</v>
      </c>
      <c r="M127" s="14"/>
    </row>
    <row r="128" spans="2:13" x14ac:dyDescent="0.2">
      <c r="B128" s="14"/>
      <c r="C128" s="148"/>
      <c r="D128" s="149" t="s">
        <v>118</v>
      </c>
      <c r="E128" s="148" t="s">
        <v>36</v>
      </c>
      <c r="F128" s="151">
        <f t="shared" ref="F128:L128" si="17">F115+F114+F110</f>
        <v>71.7</v>
      </c>
      <c r="G128" s="151">
        <f t="shared" si="17"/>
        <v>71.900000000000006</v>
      </c>
      <c r="H128" s="151">
        <f t="shared" si="17"/>
        <v>71.7</v>
      </c>
      <c r="I128" s="151">
        <f t="shared" si="17"/>
        <v>71.900000000000006</v>
      </c>
      <c r="J128" s="151">
        <f t="shared" si="17"/>
        <v>71.7</v>
      </c>
      <c r="K128" s="151">
        <f t="shared" si="17"/>
        <v>71.5</v>
      </c>
      <c r="L128" s="151">
        <f t="shared" si="17"/>
        <v>71.2</v>
      </c>
      <c r="M128" s="14"/>
    </row>
    <row r="129" spans="2:14" ht="12.75" thickBot="1" x14ac:dyDescent="0.25">
      <c r="B129" s="14"/>
      <c r="C129" s="167"/>
      <c r="D129" s="167"/>
      <c r="E129" s="167"/>
      <c r="F129" s="167"/>
      <c r="G129" s="167"/>
      <c r="H129" s="167"/>
      <c r="I129" s="167"/>
      <c r="J129" s="167"/>
      <c r="K129" s="167"/>
      <c r="L129" s="167"/>
      <c r="M129" s="14"/>
    </row>
    <row r="130" spans="2:14" ht="12.75" thickBot="1" x14ac:dyDescent="0.25">
      <c r="B130" s="14"/>
      <c r="C130" s="132" t="s">
        <v>112</v>
      </c>
      <c r="D130" s="75"/>
      <c r="E130" s="75"/>
      <c r="F130" s="75"/>
      <c r="G130" s="75"/>
      <c r="H130" s="75"/>
      <c r="I130" s="75"/>
      <c r="J130" s="75"/>
      <c r="K130" s="75"/>
      <c r="L130" s="77"/>
      <c r="M130" s="14"/>
      <c r="N130" s="31"/>
    </row>
    <row r="131" spans="2:14" ht="24" x14ac:dyDescent="0.2">
      <c r="B131" s="14"/>
      <c r="C131" s="59" t="s">
        <v>11</v>
      </c>
      <c r="D131" s="59" t="s">
        <v>14</v>
      </c>
      <c r="E131" s="59" t="s">
        <v>13</v>
      </c>
      <c r="F131" s="59">
        <v>2019</v>
      </c>
      <c r="G131" s="59">
        <v>2020</v>
      </c>
      <c r="H131" s="59">
        <v>2021</v>
      </c>
      <c r="I131" s="59">
        <v>2022</v>
      </c>
      <c r="J131" s="59">
        <v>2023</v>
      </c>
      <c r="K131" s="59">
        <v>2024</v>
      </c>
      <c r="L131" s="59">
        <v>2025</v>
      </c>
      <c r="M131" s="14"/>
    </row>
    <row r="132" spans="2:14" x14ac:dyDescent="0.2">
      <c r="B132" s="14"/>
      <c r="C132" s="200"/>
      <c r="D132" s="201" t="s">
        <v>16</v>
      </c>
      <c r="E132" s="202" t="s">
        <v>17</v>
      </c>
      <c r="F132" s="196"/>
      <c r="G132" s="196"/>
      <c r="H132" s="196"/>
      <c r="I132" s="196"/>
      <c r="J132" s="196"/>
      <c r="K132" s="196"/>
      <c r="L132" s="196"/>
      <c r="M132" s="14"/>
    </row>
    <row r="133" spans="2:14" x14ac:dyDescent="0.2">
      <c r="B133" s="14"/>
      <c r="C133" s="135">
        <v>1</v>
      </c>
      <c r="D133" s="135" t="s">
        <v>385</v>
      </c>
      <c r="E133" s="135" t="s">
        <v>36</v>
      </c>
      <c r="F133" s="138">
        <v>93.1</v>
      </c>
      <c r="G133" s="138">
        <v>93.1</v>
      </c>
      <c r="H133" s="138">
        <v>93.1</v>
      </c>
      <c r="I133" s="138">
        <v>93.1</v>
      </c>
      <c r="J133" s="138">
        <v>93.1</v>
      </c>
      <c r="K133" s="138">
        <v>93.1</v>
      </c>
      <c r="L133" s="138">
        <v>93.1</v>
      </c>
      <c r="M133" s="14"/>
    </row>
    <row r="134" spans="2:14" x14ac:dyDescent="0.2">
      <c r="B134" s="14"/>
      <c r="C134" s="139">
        <v>2</v>
      </c>
      <c r="D134" s="139" t="s">
        <v>51</v>
      </c>
      <c r="E134" s="139" t="s">
        <v>36</v>
      </c>
      <c r="F134" s="138">
        <v>6.9</v>
      </c>
      <c r="G134" s="138">
        <v>6.9</v>
      </c>
      <c r="H134" s="138">
        <v>6.9</v>
      </c>
      <c r="I134" s="138">
        <v>6.9</v>
      </c>
      <c r="J134" s="138">
        <v>6.9</v>
      </c>
      <c r="K134" s="138">
        <v>6.9</v>
      </c>
      <c r="L134" s="138">
        <v>6.9</v>
      </c>
      <c r="M134" s="14"/>
    </row>
    <row r="135" spans="2:14" x14ac:dyDescent="0.2">
      <c r="B135" s="14"/>
      <c r="C135" s="78"/>
      <c r="D135" s="79" t="s">
        <v>425</v>
      </c>
      <c r="E135" s="78" t="s">
        <v>36</v>
      </c>
      <c r="F135" s="140">
        <f t="shared" ref="F135:L135" si="18">SUM(F133:F134)</f>
        <v>100</v>
      </c>
      <c r="G135" s="140">
        <f t="shared" si="18"/>
        <v>100</v>
      </c>
      <c r="H135" s="140">
        <f t="shared" si="18"/>
        <v>100</v>
      </c>
      <c r="I135" s="140">
        <f t="shared" si="18"/>
        <v>100</v>
      </c>
      <c r="J135" s="140">
        <f t="shared" si="18"/>
        <v>100</v>
      </c>
      <c r="K135" s="140">
        <f t="shared" si="18"/>
        <v>100</v>
      </c>
      <c r="L135" s="140">
        <f t="shared" si="18"/>
        <v>100</v>
      </c>
      <c r="M135" s="14"/>
    </row>
    <row r="136" spans="2:14" ht="12.75" thickBot="1" x14ac:dyDescent="0.25">
      <c r="B136" s="14"/>
      <c r="C136" s="167"/>
      <c r="D136" s="167"/>
      <c r="E136" s="167"/>
      <c r="F136" s="167"/>
      <c r="G136" s="167"/>
      <c r="H136" s="167"/>
      <c r="I136" s="167"/>
      <c r="J136" s="167"/>
      <c r="K136" s="167"/>
      <c r="L136" s="167"/>
      <c r="M136" s="14"/>
    </row>
    <row r="137" spans="2:14" ht="12.75" thickBot="1" x14ac:dyDescent="0.25">
      <c r="B137" s="14"/>
      <c r="C137" s="132" t="s">
        <v>54</v>
      </c>
      <c r="D137" s="75"/>
      <c r="E137" s="75"/>
      <c r="F137" s="75"/>
      <c r="G137" s="75"/>
      <c r="H137" s="75"/>
      <c r="I137" s="75"/>
      <c r="J137" s="75"/>
      <c r="K137" s="75"/>
      <c r="L137" s="77"/>
      <c r="M137" s="14"/>
      <c r="N137" s="31"/>
    </row>
    <row r="138" spans="2:14" ht="24" x14ac:dyDescent="0.2">
      <c r="B138" s="14"/>
      <c r="C138" s="59" t="s">
        <v>11</v>
      </c>
      <c r="D138" s="59" t="s">
        <v>14</v>
      </c>
      <c r="E138" s="59" t="s">
        <v>13</v>
      </c>
      <c r="F138" s="59">
        <v>2019</v>
      </c>
      <c r="G138" s="59">
        <v>2020</v>
      </c>
      <c r="H138" s="59">
        <v>2021</v>
      </c>
      <c r="I138" s="59">
        <v>2022</v>
      </c>
      <c r="J138" s="59">
        <v>2023</v>
      </c>
      <c r="K138" s="59">
        <v>2024</v>
      </c>
      <c r="L138" s="59">
        <v>2025</v>
      </c>
      <c r="M138" s="14"/>
    </row>
    <row r="139" spans="2:14" x14ac:dyDescent="0.2">
      <c r="B139" s="14"/>
      <c r="C139" s="200"/>
      <c r="D139" s="201" t="s">
        <v>16</v>
      </c>
      <c r="E139" s="202" t="s">
        <v>17</v>
      </c>
      <c r="F139" s="196"/>
      <c r="G139" s="196"/>
      <c r="H139" s="196"/>
      <c r="I139" s="196"/>
      <c r="J139" s="196"/>
      <c r="K139" s="196"/>
      <c r="L139" s="196"/>
      <c r="M139" s="14"/>
    </row>
    <row r="140" spans="2:14" x14ac:dyDescent="0.2">
      <c r="B140" s="14"/>
      <c r="C140" s="133">
        <v>1</v>
      </c>
      <c r="D140" s="133" t="s">
        <v>384</v>
      </c>
      <c r="E140" s="133" t="s">
        <v>36</v>
      </c>
      <c r="F140" s="138">
        <v>7.9</v>
      </c>
      <c r="G140" s="138">
        <v>7.9</v>
      </c>
      <c r="H140" s="138">
        <v>7.9</v>
      </c>
      <c r="I140" s="138">
        <v>7.9</v>
      </c>
      <c r="J140" s="138">
        <v>7.9</v>
      </c>
      <c r="K140" s="138">
        <v>7.9</v>
      </c>
      <c r="L140" s="138">
        <v>7.9</v>
      </c>
      <c r="M140" s="14"/>
    </row>
    <row r="141" spans="2:14" x14ac:dyDescent="0.2">
      <c r="B141" s="14"/>
      <c r="C141" s="133">
        <v>2</v>
      </c>
      <c r="D141" s="133" t="s">
        <v>40</v>
      </c>
      <c r="E141" s="133" t="s">
        <v>36</v>
      </c>
      <c r="F141" s="138">
        <v>6.9</v>
      </c>
      <c r="G141" s="138">
        <v>6.9</v>
      </c>
      <c r="H141" s="138">
        <v>6.9</v>
      </c>
      <c r="I141" s="138">
        <v>6.9</v>
      </c>
      <c r="J141" s="138">
        <v>6.9</v>
      </c>
      <c r="K141" s="138">
        <v>6.9</v>
      </c>
      <c r="L141" s="138">
        <v>6.9</v>
      </c>
      <c r="M141" s="14"/>
    </row>
    <row r="142" spans="2:14" x14ac:dyDescent="0.2">
      <c r="B142" s="14"/>
      <c r="C142" s="133">
        <v>3</v>
      </c>
      <c r="D142" s="133" t="s">
        <v>41</v>
      </c>
      <c r="E142" s="133" t="s">
        <v>36</v>
      </c>
      <c r="F142" s="138">
        <v>1.9</v>
      </c>
      <c r="G142" s="138">
        <v>1.9</v>
      </c>
      <c r="H142" s="138">
        <v>1.9</v>
      </c>
      <c r="I142" s="138">
        <v>1.9</v>
      </c>
      <c r="J142" s="138">
        <v>1.9</v>
      </c>
      <c r="K142" s="138">
        <v>1.9</v>
      </c>
      <c r="L142" s="138">
        <v>1.9</v>
      </c>
      <c r="M142" s="14"/>
    </row>
    <row r="143" spans="2:14" x14ac:dyDescent="0.2">
      <c r="B143" s="14"/>
      <c r="C143" s="133">
        <v>4</v>
      </c>
      <c r="D143" s="133" t="s">
        <v>76</v>
      </c>
      <c r="E143" s="133" t="s">
        <v>36</v>
      </c>
      <c r="F143" s="138">
        <v>2.7</v>
      </c>
      <c r="G143" s="138">
        <v>2.7</v>
      </c>
      <c r="H143" s="138">
        <v>2.7</v>
      </c>
      <c r="I143" s="138">
        <v>2.7</v>
      </c>
      <c r="J143" s="138">
        <v>2.7</v>
      </c>
      <c r="K143" s="138">
        <v>2.7</v>
      </c>
      <c r="L143" s="138">
        <v>2.7</v>
      </c>
      <c r="M143" s="14"/>
    </row>
    <row r="144" spans="2:14" x14ac:dyDescent="0.2">
      <c r="B144" s="14"/>
      <c r="C144" s="133">
        <v>5</v>
      </c>
      <c r="D144" s="133" t="s">
        <v>43</v>
      </c>
      <c r="E144" s="133" t="s">
        <v>36</v>
      </c>
      <c r="F144" s="138">
        <v>1.2</v>
      </c>
      <c r="G144" s="138">
        <v>1.2</v>
      </c>
      <c r="H144" s="138">
        <v>1.2</v>
      </c>
      <c r="I144" s="138">
        <v>1.2</v>
      </c>
      <c r="J144" s="138">
        <v>1.2</v>
      </c>
      <c r="K144" s="138">
        <v>1.2</v>
      </c>
      <c r="L144" s="138">
        <v>1.2</v>
      </c>
      <c r="M144" s="14"/>
    </row>
    <row r="145" spans="2:14" x14ac:dyDescent="0.2">
      <c r="B145" s="14"/>
      <c r="C145" s="135">
        <v>6</v>
      </c>
      <c r="D145" s="135" t="s">
        <v>385</v>
      </c>
      <c r="E145" s="135" t="s">
        <v>36</v>
      </c>
      <c r="F145" s="138">
        <v>74</v>
      </c>
      <c r="G145" s="138">
        <v>74</v>
      </c>
      <c r="H145" s="138">
        <v>74</v>
      </c>
      <c r="I145" s="138">
        <v>74</v>
      </c>
      <c r="J145" s="138">
        <v>74</v>
      </c>
      <c r="K145" s="138">
        <v>74</v>
      </c>
      <c r="L145" s="138">
        <v>74</v>
      </c>
      <c r="M145" s="14"/>
    </row>
    <row r="146" spans="2:14" x14ac:dyDescent="0.2">
      <c r="B146" s="14"/>
      <c r="C146" s="136">
        <v>7</v>
      </c>
      <c r="D146" s="136" t="s">
        <v>45</v>
      </c>
      <c r="E146" s="136" t="s">
        <v>36</v>
      </c>
      <c r="F146" s="138">
        <v>0.1</v>
      </c>
      <c r="G146" s="138">
        <v>0.1</v>
      </c>
      <c r="H146" s="138">
        <v>0.1</v>
      </c>
      <c r="I146" s="138">
        <v>0.1</v>
      </c>
      <c r="J146" s="138">
        <v>0.1</v>
      </c>
      <c r="K146" s="138">
        <v>0.1</v>
      </c>
      <c r="L146" s="138">
        <v>0.1</v>
      </c>
      <c r="M146" s="14"/>
    </row>
    <row r="147" spans="2:14" x14ac:dyDescent="0.2">
      <c r="B147" s="14"/>
      <c r="C147" s="137">
        <v>8</v>
      </c>
      <c r="D147" s="137" t="s">
        <v>46</v>
      </c>
      <c r="E147" s="137" t="s">
        <v>36</v>
      </c>
      <c r="F147" s="138"/>
      <c r="G147" s="138"/>
      <c r="H147" s="138"/>
      <c r="I147" s="138"/>
      <c r="J147" s="138"/>
      <c r="K147" s="138"/>
      <c r="L147" s="138"/>
      <c r="M147" s="14"/>
    </row>
    <row r="148" spans="2:14" x14ac:dyDescent="0.2">
      <c r="B148" s="14"/>
      <c r="C148" s="137">
        <v>9</v>
      </c>
      <c r="D148" s="137" t="s">
        <v>386</v>
      </c>
      <c r="E148" s="137" t="s">
        <v>36</v>
      </c>
      <c r="F148" s="138"/>
      <c r="G148" s="138"/>
      <c r="H148" s="138"/>
      <c r="I148" s="138"/>
      <c r="J148" s="138"/>
      <c r="K148" s="138"/>
      <c r="L148" s="138"/>
      <c r="M148" s="14"/>
    </row>
    <row r="149" spans="2:14" x14ac:dyDescent="0.2">
      <c r="B149" s="14"/>
      <c r="C149" s="137">
        <v>10</v>
      </c>
      <c r="D149" s="137" t="s">
        <v>387</v>
      </c>
      <c r="E149" s="137" t="s">
        <v>36</v>
      </c>
      <c r="F149" s="138"/>
      <c r="G149" s="138"/>
      <c r="H149" s="138"/>
      <c r="I149" s="138"/>
      <c r="J149" s="138"/>
      <c r="K149" s="138"/>
      <c r="L149" s="138"/>
      <c r="M149" s="14"/>
    </row>
    <row r="150" spans="2:14" x14ac:dyDescent="0.2">
      <c r="B150" s="14"/>
      <c r="C150" s="133">
        <v>11</v>
      </c>
      <c r="D150" s="133" t="s">
        <v>388</v>
      </c>
      <c r="E150" s="133" t="s">
        <v>36</v>
      </c>
      <c r="F150" s="138"/>
      <c r="G150" s="138"/>
      <c r="H150" s="138"/>
      <c r="I150" s="138"/>
      <c r="J150" s="138"/>
      <c r="K150" s="138"/>
      <c r="L150" s="138"/>
      <c r="M150" s="14"/>
    </row>
    <row r="151" spans="2:14" x14ac:dyDescent="0.2">
      <c r="B151" s="14"/>
      <c r="C151" s="139">
        <v>12</v>
      </c>
      <c r="D151" s="139" t="s">
        <v>389</v>
      </c>
      <c r="E151" s="139" t="s">
        <v>36</v>
      </c>
      <c r="F151" s="138"/>
      <c r="G151" s="138"/>
      <c r="H151" s="138"/>
      <c r="I151" s="138"/>
      <c r="J151" s="138"/>
      <c r="K151" s="138"/>
      <c r="L151" s="138"/>
      <c r="M151" s="14"/>
    </row>
    <row r="152" spans="2:14" ht="24" x14ac:dyDescent="0.2">
      <c r="B152" s="14"/>
      <c r="C152" s="139">
        <v>13</v>
      </c>
      <c r="D152" s="139" t="s">
        <v>390</v>
      </c>
      <c r="E152" s="139" t="s">
        <v>36</v>
      </c>
      <c r="F152" s="138"/>
      <c r="G152" s="138"/>
      <c r="H152" s="138"/>
      <c r="I152" s="138"/>
      <c r="J152" s="138"/>
      <c r="K152" s="138"/>
      <c r="L152" s="138"/>
      <c r="M152" s="14"/>
    </row>
    <row r="153" spans="2:14" ht="24" x14ac:dyDescent="0.2">
      <c r="B153" s="14"/>
      <c r="C153" s="139">
        <v>14</v>
      </c>
      <c r="D153" s="139" t="s">
        <v>442</v>
      </c>
      <c r="E153" s="139" t="s">
        <v>36</v>
      </c>
      <c r="F153" s="138">
        <v>5.3</v>
      </c>
      <c r="G153" s="138">
        <v>5.3</v>
      </c>
      <c r="H153" s="138">
        <v>5.3</v>
      </c>
      <c r="I153" s="138">
        <v>5.3</v>
      </c>
      <c r="J153" s="138">
        <v>5.3</v>
      </c>
      <c r="K153" s="138">
        <v>5.3</v>
      </c>
      <c r="L153" s="138">
        <v>5.3</v>
      </c>
      <c r="M153" s="14"/>
    </row>
    <row r="154" spans="2:14" x14ac:dyDescent="0.2">
      <c r="B154" s="14"/>
      <c r="C154" s="78"/>
      <c r="D154" s="79" t="s">
        <v>425</v>
      </c>
      <c r="E154" s="78" t="s">
        <v>36</v>
      </c>
      <c r="F154" s="140">
        <f>SUM(F140:F153)</f>
        <v>99.999999999999986</v>
      </c>
      <c r="G154" s="140">
        <f t="shared" ref="G154:L154" si="19">SUM(G140:G153)</f>
        <v>99.999999999999986</v>
      </c>
      <c r="H154" s="140">
        <f t="shared" si="19"/>
        <v>99.999999999999986</v>
      </c>
      <c r="I154" s="140">
        <f t="shared" si="19"/>
        <v>99.999999999999986</v>
      </c>
      <c r="J154" s="140">
        <f t="shared" si="19"/>
        <v>99.999999999999986</v>
      </c>
      <c r="K154" s="140">
        <f t="shared" si="19"/>
        <v>99.999999999999986</v>
      </c>
      <c r="L154" s="140">
        <f t="shared" si="19"/>
        <v>99.999999999999986</v>
      </c>
      <c r="M154" s="14"/>
    </row>
    <row r="155" spans="2:14" x14ac:dyDescent="0.2">
      <c r="B155" s="14"/>
      <c r="C155" s="141"/>
      <c r="D155" s="142" t="s">
        <v>115</v>
      </c>
      <c r="E155" s="142"/>
      <c r="F155" s="143"/>
      <c r="G155" s="143"/>
      <c r="H155" s="143"/>
      <c r="I155" s="143"/>
      <c r="J155" s="143"/>
      <c r="K155" s="143"/>
      <c r="L155" s="144"/>
      <c r="M155" s="14"/>
    </row>
    <row r="156" spans="2:14" x14ac:dyDescent="0.2">
      <c r="B156" s="14"/>
      <c r="C156" s="145"/>
      <c r="D156" s="146" t="s">
        <v>391</v>
      </c>
      <c r="E156" s="145" t="s">
        <v>36</v>
      </c>
      <c r="F156" s="147">
        <f t="shared" ref="F156:L156" si="20">SUM(F140:F143,F150)</f>
        <v>19.399999999999999</v>
      </c>
      <c r="G156" s="147">
        <f t="shared" si="20"/>
        <v>19.399999999999999</v>
      </c>
      <c r="H156" s="147">
        <f t="shared" si="20"/>
        <v>19.399999999999999</v>
      </c>
      <c r="I156" s="147">
        <f t="shared" si="20"/>
        <v>19.399999999999999</v>
      </c>
      <c r="J156" s="147">
        <f t="shared" si="20"/>
        <v>19.399999999999999</v>
      </c>
      <c r="K156" s="147">
        <f t="shared" si="20"/>
        <v>19.399999999999999</v>
      </c>
      <c r="L156" s="147">
        <f t="shared" si="20"/>
        <v>19.399999999999999</v>
      </c>
      <c r="M156" s="14"/>
    </row>
    <row r="157" spans="2:14" x14ac:dyDescent="0.2">
      <c r="B157" s="14"/>
      <c r="C157" s="148"/>
      <c r="D157" s="149" t="s">
        <v>392</v>
      </c>
      <c r="E157" s="148" t="s">
        <v>36</v>
      </c>
      <c r="F157" s="152">
        <f t="shared" ref="F157:L157" si="21">SUM(F140:F144,F150)</f>
        <v>20.599999999999998</v>
      </c>
      <c r="G157" s="152">
        <f t="shared" si="21"/>
        <v>20.599999999999998</v>
      </c>
      <c r="H157" s="152">
        <f t="shared" si="21"/>
        <v>20.599999999999998</v>
      </c>
      <c r="I157" s="152">
        <f t="shared" si="21"/>
        <v>20.599999999999998</v>
      </c>
      <c r="J157" s="152">
        <f t="shared" si="21"/>
        <v>20.599999999999998</v>
      </c>
      <c r="K157" s="152">
        <f t="shared" si="21"/>
        <v>20.599999999999998</v>
      </c>
      <c r="L157" s="152">
        <f t="shared" si="21"/>
        <v>20.599999999999998</v>
      </c>
      <c r="M157" s="14"/>
    </row>
    <row r="158" spans="2:14" x14ac:dyDescent="0.2">
      <c r="B158" s="14"/>
      <c r="C158" s="148"/>
      <c r="D158" s="149" t="s">
        <v>118</v>
      </c>
      <c r="E158" s="148" t="s">
        <v>36</v>
      </c>
      <c r="F158" s="152">
        <f t="shared" ref="F158:L158" si="22">F145+F140+F144</f>
        <v>83.100000000000009</v>
      </c>
      <c r="G158" s="152">
        <f t="shared" si="22"/>
        <v>83.100000000000009</v>
      </c>
      <c r="H158" s="152">
        <f t="shared" si="22"/>
        <v>83.100000000000009</v>
      </c>
      <c r="I158" s="152">
        <f t="shared" si="22"/>
        <v>83.100000000000009</v>
      </c>
      <c r="J158" s="152">
        <f t="shared" si="22"/>
        <v>83.100000000000009</v>
      </c>
      <c r="K158" s="152">
        <f t="shared" si="22"/>
        <v>83.100000000000009</v>
      </c>
      <c r="L158" s="152">
        <f t="shared" si="22"/>
        <v>83.100000000000009</v>
      </c>
      <c r="M158" s="14"/>
    </row>
    <row r="159" spans="2:14" ht="12.75" thickBot="1" x14ac:dyDescent="0.25">
      <c r="B159" s="14"/>
      <c r="C159" s="167"/>
      <c r="D159" s="167"/>
      <c r="E159" s="167"/>
      <c r="F159" s="167"/>
      <c r="G159" s="167"/>
      <c r="H159" s="167"/>
      <c r="I159" s="167"/>
      <c r="J159" s="167"/>
      <c r="K159" s="167"/>
      <c r="L159" s="167"/>
      <c r="M159" s="14"/>
    </row>
    <row r="160" spans="2:14" ht="12.75" thickBot="1" x14ac:dyDescent="0.25">
      <c r="B160" s="14"/>
      <c r="C160" s="132" t="s">
        <v>55</v>
      </c>
      <c r="D160" s="75"/>
      <c r="E160" s="75"/>
      <c r="F160" s="75"/>
      <c r="G160" s="75"/>
      <c r="H160" s="75"/>
      <c r="I160" s="75"/>
      <c r="J160" s="75"/>
      <c r="K160" s="75"/>
      <c r="L160" s="77"/>
      <c r="M160" s="14"/>
      <c r="N160" s="31"/>
    </row>
    <row r="161" spans="2:13" ht="24" x14ac:dyDescent="0.2">
      <c r="B161" s="14"/>
      <c r="C161" s="59" t="s">
        <v>11</v>
      </c>
      <c r="D161" s="59" t="s">
        <v>14</v>
      </c>
      <c r="E161" s="59" t="s">
        <v>13</v>
      </c>
      <c r="F161" s="59">
        <v>2019</v>
      </c>
      <c r="G161" s="59">
        <v>2020</v>
      </c>
      <c r="H161" s="59">
        <v>2021</v>
      </c>
      <c r="I161" s="59">
        <v>2022</v>
      </c>
      <c r="J161" s="59">
        <v>2023</v>
      </c>
      <c r="K161" s="59">
        <v>2024</v>
      </c>
      <c r="L161" s="59">
        <v>2025</v>
      </c>
      <c r="M161" s="14"/>
    </row>
    <row r="162" spans="2:13" x14ac:dyDescent="0.2">
      <c r="B162" s="14"/>
      <c r="C162" s="200"/>
      <c r="D162" s="201" t="s">
        <v>16</v>
      </c>
      <c r="E162" s="202" t="s">
        <v>17</v>
      </c>
      <c r="F162" s="196"/>
      <c r="G162" s="196"/>
      <c r="H162" s="196"/>
      <c r="I162" s="196"/>
      <c r="J162" s="196"/>
      <c r="K162" s="196"/>
      <c r="L162" s="196"/>
      <c r="M162" s="14"/>
    </row>
    <row r="163" spans="2:13" x14ac:dyDescent="0.2">
      <c r="B163" s="14"/>
      <c r="C163" s="133">
        <v>1</v>
      </c>
      <c r="D163" s="133" t="s">
        <v>384</v>
      </c>
      <c r="E163" s="133" t="s">
        <v>36</v>
      </c>
      <c r="F163" s="138">
        <v>10.1</v>
      </c>
      <c r="G163" s="138">
        <v>10.1</v>
      </c>
      <c r="H163" s="138">
        <v>10.1</v>
      </c>
      <c r="I163" s="138">
        <v>10.1</v>
      </c>
      <c r="J163" s="138">
        <v>10.1</v>
      </c>
      <c r="K163" s="138">
        <v>10.1</v>
      </c>
      <c r="L163" s="138">
        <v>10.1</v>
      </c>
      <c r="M163" s="14"/>
    </row>
    <row r="164" spans="2:13" x14ac:dyDescent="0.2">
      <c r="B164" s="14"/>
      <c r="C164" s="133">
        <v>2</v>
      </c>
      <c r="D164" s="133" t="s">
        <v>40</v>
      </c>
      <c r="E164" s="133" t="s">
        <v>36</v>
      </c>
      <c r="F164" s="138">
        <v>9.6999999999999993</v>
      </c>
      <c r="G164" s="138">
        <v>9.6999999999999993</v>
      </c>
      <c r="H164" s="138">
        <v>9.6999999999999993</v>
      </c>
      <c r="I164" s="138">
        <v>9.6999999999999993</v>
      </c>
      <c r="J164" s="138">
        <v>9.6999999999999993</v>
      </c>
      <c r="K164" s="138">
        <v>9.6999999999999993</v>
      </c>
      <c r="L164" s="138">
        <v>9.6999999999999993</v>
      </c>
      <c r="M164" s="14"/>
    </row>
    <row r="165" spans="2:13" x14ac:dyDescent="0.2">
      <c r="B165" s="14"/>
      <c r="C165" s="133">
        <v>3</v>
      </c>
      <c r="D165" s="133" t="s">
        <v>41</v>
      </c>
      <c r="E165" s="133" t="s">
        <v>36</v>
      </c>
      <c r="F165" s="138">
        <v>2.2000000000000002</v>
      </c>
      <c r="G165" s="138">
        <v>2.2000000000000002</v>
      </c>
      <c r="H165" s="138">
        <v>2.2000000000000002</v>
      </c>
      <c r="I165" s="138">
        <v>2.2000000000000002</v>
      </c>
      <c r="J165" s="138">
        <v>2.2000000000000002</v>
      </c>
      <c r="K165" s="138">
        <v>2.2000000000000002</v>
      </c>
      <c r="L165" s="138">
        <v>2.2000000000000002</v>
      </c>
      <c r="M165" s="14"/>
    </row>
    <row r="166" spans="2:13" x14ac:dyDescent="0.2">
      <c r="B166" s="14"/>
      <c r="C166" s="133">
        <v>4</v>
      </c>
      <c r="D166" s="133" t="s">
        <v>76</v>
      </c>
      <c r="E166" s="133" t="s">
        <v>36</v>
      </c>
      <c r="F166" s="138">
        <v>4.4000000000000004</v>
      </c>
      <c r="G166" s="138">
        <v>4.4000000000000004</v>
      </c>
      <c r="H166" s="138">
        <v>4.4000000000000004</v>
      </c>
      <c r="I166" s="138">
        <v>4.4000000000000004</v>
      </c>
      <c r="J166" s="138">
        <v>4.4000000000000004</v>
      </c>
      <c r="K166" s="138">
        <v>4.4000000000000004</v>
      </c>
      <c r="L166" s="138">
        <v>4.4000000000000004</v>
      </c>
      <c r="M166" s="14"/>
    </row>
    <row r="167" spans="2:13" x14ac:dyDescent="0.2">
      <c r="B167" s="14"/>
      <c r="C167" s="133">
        <v>5</v>
      </c>
      <c r="D167" s="133" t="s">
        <v>43</v>
      </c>
      <c r="E167" s="133" t="s">
        <v>36</v>
      </c>
      <c r="F167" s="138">
        <v>2.9</v>
      </c>
      <c r="G167" s="138">
        <v>2.9</v>
      </c>
      <c r="H167" s="138">
        <v>2.9</v>
      </c>
      <c r="I167" s="138">
        <v>2.9</v>
      </c>
      <c r="J167" s="138">
        <v>2.9</v>
      </c>
      <c r="K167" s="138">
        <v>2.9</v>
      </c>
      <c r="L167" s="138">
        <v>2.9</v>
      </c>
      <c r="M167" s="14"/>
    </row>
    <row r="168" spans="2:13" x14ac:dyDescent="0.2">
      <c r="B168" s="14"/>
      <c r="C168" s="135">
        <v>6</v>
      </c>
      <c r="D168" s="135" t="s">
        <v>385</v>
      </c>
      <c r="E168" s="135" t="s">
        <v>36</v>
      </c>
      <c r="F168" s="138">
        <v>60.2</v>
      </c>
      <c r="G168" s="138">
        <v>60.2</v>
      </c>
      <c r="H168" s="138">
        <v>60.2</v>
      </c>
      <c r="I168" s="138">
        <v>60.2</v>
      </c>
      <c r="J168" s="138">
        <v>60.2</v>
      </c>
      <c r="K168" s="138">
        <v>60.2</v>
      </c>
      <c r="L168" s="138">
        <v>60.2</v>
      </c>
      <c r="M168" s="14"/>
    </row>
    <row r="169" spans="2:13" x14ac:dyDescent="0.2">
      <c r="B169" s="14"/>
      <c r="C169" s="136">
        <v>7</v>
      </c>
      <c r="D169" s="136" t="s">
        <v>45</v>
      </c>
      <c r="E169" s="136" t="s">
        <v>36</v>
      </c>
      <c r="F169" s="138">
        <v>0.2</v>
      </c>
      <c r="G169" s="138">
        <v>0.2</v>
      </c>
      <c r="H169" s="138">
        <v>0.2</v>
      </c>
      <c r="I169" s="138">
        <v>0.2</v>
      </c>
      <c r="J169" s="138">
        <v>0.2</v>
      </c>
      <c r="K169" s="138">
        <v>0.2</v>
      </c>
      <c r="L169" s="138">
        <v>0.2</v>
      </c>
      <c r="M169" s="14"/>
    </row>
    <row r="170" spans="2:13" x14ac:dyDescent="0.2">
      <c r="B170" s="14"/>
      <c r="C170" s="137">
        <v>8</v>
      </c>
      <c r="D170" s="137" t="s">
        <v>46</v>
      </c>
      <c r="E170" s="137" t="s">
        <v>36</v>
      </c>
      <c r="F170" s="138"/>
      <c r="G170" s="138"/>
      <c r="H170" s="138"/>
      <c r="I170" s="138"/>
      <c r="J170" s="138"/>
      <c r="K170" s="138"/>
      <c r="L170" s="138"/>
      <c r="M170" s="14"/>
    </row>
    <row r="171" spans="2:13" x14ac:dyDescent="0.2">
      <c r="B171" s="14"/>
      <c r="C171" s="137">
        <v>9</v>
      </c>
      <c r="D171" s="137" t="s">
        <v>386</v>
      </c>
      <c r="E171" s="137" t="s">
        <v>36</v>
      </c>
      <c r="F171" s="138"/>
      <c r="G171" s="138"/>
      <c r="H171" s="138"/>
      <c r="I171" s="138"/>
      <c r="J171" s="138"/>
      <c r="K171" s="138"/>
      <c r="L171" s="138"/>
      <c r="M171" s="14"/>
    </row>
    <row r="172" spans="2:13" x14ac:dyDescent="0.2">
      <c r="B172" s="14"/>
      <c r="C172" s="137">
        <v>10</v>
      </c>
      <c r="D172" s="137" t="s">
        <v>387</v>
      </c>
      <c r="E172" s="137" t="s">
        <v>36</v>
      </c>
      <c r="F172" s="138"/>
      <c r="G172" s="138"/>
      <c r="H172" s="138"/>
      <c r="I172" s="138"/>
      <c r="J172" s="138"/>
      <c r="K172" s="138"/>
      <c r="L172" s="138"/>
      <c r="M172" s="14"/>
    </row>
    <row r="173" spans="2:13" x14ac:dyDescent="0.2">
      <c r="B173" s="14"/>
      <c r="C173" s="133">
        <v>11</v>
      </c>
      <c r="D173" s="133" t="s">
        <v>388</v>
      </c>
      <c r="E173" s="133" t="s">
        <v>36</v>
      </c>
      <c r="F173" s="138"/>
      <c r="G173" s="138"/>
      <c r="H173" s="138"/>
      <c r="I173" s="138"/>
      <c r="J173" s="138"/>
      <c r="K173" s="138"/>
      <c r="L173" s="138"/>
      <c r="M173" s="14"/>
    </row>
    <row r="174" spans="2:13" x14ac:dyDescent="0.2">
      <c r="B174" s="14"/>
      <c r="C174" s="139">
        <v>12</v>
      </c>
      <c r="D174" s="139" t="s">
        <v>389</v>
      </c>
      <c r="E174" s="139" t="s">
        <v>36</v>
      </c>
      <c r="F174" s="138"/>
      <c r="G174" s="138"/>
      <c r="H174" s="138"/>
      <c r="I174" s="138"/>
      <c r="J174" s="138"/>
      <c r="K174" s="138"/>
      <c r="L174" s="138"/>
      <c r="M174" s="14"/>
    </row>
    <row r="175" spans="2:13" ht="24" x14ac:dyDescent="0.2">
      <c r="B175" s="14"/>
      <c r="C175" s="139">
        <v>13</v>
      </c>
      <c r="D175" s="139" t="s">
        <v>390</v>
      </c>
      <c r="E175" s="139" t="s">
        <v>36</v>
      </c>
      <c r="F175" s="138"/>
      <c r="G175" s="138"/>
      <c r="H175" s="138"/>
      <c r="I175" s="138"/>
      <c r="J175" s="138"/>
      <c r="K175" s="138"/>
      <c r="L175" s="138"/>
      <c r="M175" s="14"/>
    </row>
    <row r="176" spans="2:13" ht="24" x14ac:dyDescent="0.2">
      <c r="B176" s="14"/>
      <c r="C176" s="139">
        <v>14</v>
      </c>
      <c r="D176" s="139" t="s">
        <v>442</v>
      </c>
      <c r="E176" s="139" t="s">
        <v>36</v>
      </c>
      <c r="F176" s="138">
        <v>10.3</v>
      </c>
      <c r="G176" s="138">
        <v>10.3</v>
      </c>
      <c r="H176" s="138">
        <v>10.3</v>
      </c>
      <c r="I176" s="138">
        <v>10.3</v>
      </c>
      <c r="J176" s="138">
        <v>10.3</v>
      </c>
      <c r="K176" s="138">
        <v>10.3</v>
      </c>
      <c r="L176" s="138">
        <v>10.3</v>
      </c>
      <c r="M176" s="14"/>
    </row>
    <row r="177" spans="1:17" x14ac:dyDescent="0.2">
      <c r="B177" s="14"/>
      <c r="C177" s="78"/>
      <c r="D177" s="79" t="s">
        <v>114</v>
      </c>
      <c r="E177" s="78" t="s">
        <v>36</v>
      </c>
      <c r="F177" s="140">
        <f>SUM(F163:F176)</f>
        <v>100</v>
      </c>
      <c r="G177" s="140">
        <f t="shared" ref="G177:L177" si="23">SUM(G163:G176)</f>
        <v>100</v>
      </c>
      <c r="H177" s="140">
        <f t="shared" si="23"/>
        <v>100</v>
      </c>
      <c r="I177" s="140">
        <f t="shared" si="23"/>
        <v>100</v>
      </c>
      <c r="J177" s="140">
        <f t="shared" si="23"/>
        <v>100</v>
      </c>
      <c r="K177" s="140">
        <f t="shared" si="23"/>
        <v>100</v>
      </c>
      <c r="L177" s="140">
        <f t="shared" si="23"/>
        <v>100</v>
      </c>
      <c r="M177" s="14"/>
    </row>
    <row r="178" spans="1:17" x14ac:dyDescent="0.2">
      <c r="B178" s="14"/>
      <c r="C178" s="141"/>
      <c r="D178" s="142" t="s">
        <v>115</v>
      </c>
      <c r="E178" s="142"/>
      <c r="F178" s="143"/>
      <c r="G178" s="143"/>
      <c r="H178" s="143"/>
      <c r="I178" s="143"/>
      <c r="J178" s="143"/>
      <c r="K178" s="143"/>
      <c r="L178" s="144"/>
      <c r="M178" s="14"/>
    </row>
    <row r="179" spans="1:17" x14ac:dyDescent="0.2">
      <c r="B179" s="14"/>
      <c r="C179" s="145"/>
      <c r="D179" s="146" t="s">
        <v>391</v>
      </c>
      <c r="E179" s="145" t="s">
        <v>36</v>
      </c>
      <c r="F179" s="147">
        <f t="shared" ref="F179:L179" si="24">SUM(F163:F166,F173)</f>
        <v>26.4</v>
      </c>
      <c r="G179" s="147">
        <f t="shared" si="24"/>
        <v>26.4</v>
      </c>
      <c r="H179" s="147">
        <f t="shared" si="24"/>
        <v>26.4</v>
      </c>
      <c r="I179" s="147">
        <f t="shared" si="24"/>
        <v>26.4</v>
      </c>
      <c r="J179" s="147">
        <f t="shared" si="24"/>
        <v>26.4</v>
      </c>
      <c r="K179" s="147">
        <f t="shared" si="24"/>
        <v>26.4</v>
      </c>
      <c r="L179" s="147">
        <f t="shared" si="24"/>
        <v>26.4</v>
      </c>
      <c r="M179" s="14"/>
    </row>
    <row r="180" spans="1:17" x14ac:dyDescent="0.2">
      <c r="B180" s="14"/>
      <c r="C180" s="148"/>
      <c r="D180" s="149" t="s">
        <v>392</v>
      </c>
      <c r="E180" s="148" t="s">
        <v>36</v>
      </c>
      <c r="F180" s="152">
        <f t="shared" ref="F180:L180" si="25">SUM(F163:F167,F173)</f>
        <v>29.299999999999997</v>
      </c>
      <c r="G180" s="152">
        <f t="shared" si="25"/>
        <v>29.299999999999997</v>
      </c>
      <c r="H180" s="152">
        <f t="shared" si="25"/>
        <v>29.299999999999997</v>
      </c>
      <c r="I180" s="152">
        <f t="shared" si="25"/>
        <v>29.299999999999997</v>
      </c>
      <c r="J180" s="152">
        <f t="shared" si="25"/>
        <v>29.299999999999997</v>
      </c>
      <c r="K180" s="152">
        <f t="shared" si="25"/>
        <v>29.299999999999997</v>
      </c>
      <c r="L180" s="152">
        <f t="shared" si="25"/>
        <v>29.299999999999997</v>
      </c>
      <c r="M180" s="14"/>
    </row>
    <row r="181" spans="1:17" x14ac:dyDescent="0.2">
      <c r="B181" s="14"/>
      <c r="C181" s="148"/>
      <c r="D181" s="149" t="s">
        <v>118</v>
      </c>
      <c r="E181" s="148" t="s">
        <v>36</v>
      </c>
      <c r="F181" s="152">
        <f t="shared" ref="F181:L181" si="26">F168+F163+F167</f>
        <v>73.2</v>
      </c>
      <c r="G181" s="152">
        <f t="shared" si="26"/>
        <v>73.2</v>
      </c>
      <c r="H181" s="152">
        <f t="shared" si="26"/>
        <v>73.2</v>
      </c>
      <c r="I181" s="152">
        <f t="shared" si="26"/>
        <v>73.2</v>
      </c>
      <c r="J181" s="152">
        <f t="shared" si="26"/>
        <v>73.2</v>
      </c>
      <c r="K181" s="152">
        <f t="shared" si="26"/>
        <v>73.2</v>
      </c>
      <c r="L181" s="152">
        <f t="shared" si="26"/>
        <v>73.2</v>
      </c>
      <c r="M181" s="14"/>
    </row>
    <row r="182" spans="1:17" ht="12.75" thickBot="1" x14ac:dyDescent="0.25">
      <c r="B182" s="14"/>
      <c r="C182" s="167"/>
      <c r="D182" s="167"/>
      <c r="E182" s="167"/>
      <c r="F182" s="167"/>
      <c r="G182" s="167"/>
      <c r="H182" s="167"/>
      <c r="I182" s="167"/>
      <c r="J182" s="167"/>
      <c r="K182" s="167"/>
      <c r="L182" s="167"/>
      <c r="M182" s="14"/>
    </row>
    <row r="183" spans="1:17" ht="12.75" thickBot="1" x14ac:dyDescent="0.25">
      <c r="B183" s="14"/>
      <c r="C183" s="55" t="s">
        <v>56</v>
      </c>
      <c r="D183" s="56"/>
      <c r="E183" s="56"/>
      <c r="F183" s="56"/>
      <c r="G183" s="56"/>
      <c r="H183" s="56"/>
      <c r="I183" s="56"/>
      <c r="J183" s="56"/>
      <c r="K183" s="56"/>
      <c r="L183" s="73"/>
      <c r="M183" s="14"/>
    </row>
    <row r="184" spans="1:17" x14ac:dyDescent="0.2">
      <c r="B184" s="14"/>
      <c r="C184" s="43" t="s">
        <v>443</v>
      </c>
      <c r="D184" s="43"/>
      <c r="E184" s="43"/>
      <c r="F184" s="43"/>
      <c r="G184" s="43"/>
      <c r="H184" s="43"/>
      <c r="I184" s="43"/>
      <c r="J184" s="43"/>
      <c r="K184" s="43"/>
      <c r="L184" s="43"/>
      <c r="M184" s="14"/>
    </row>
    <row r="185" spans="1:17" ht="3" customHeight="1" x14ac:dyDescent="0.2">
      <c r="B185" s="14"/>
      <c r="C185" s="167"/>
      <c r="D185" s="167"/>
      <c r="E185" s="167"/>
      <c r="F185" s="167"/>
      <c r="G185" s="167"/>
      <c r="H185" s="167"/>
      <c r="I185" s="167"/>
      <c r="J185" s="167"/>
      <c r="K185" s="167"/>
      <c r="L185" s="167"/>
      <c r="M185" s="14"/>
    </row>
    <row r="186" spans="1:17" ht="24" x14ac:dyDescent="0.2">
      <c r="B186" s="14"/>
      <c r="C186" s="59" t="s">
        <v>11</v>
      </c>
      <c r="D186" s="59" t="s">
        <v>14</v>
      </c>
      <c r="E186" s="59" t="s">
        <v>13</v>
      </c>
      <c r="F186" s="59">
        <v>2019</v>
      </c>
      <c r="G186" s="59">
        <v>2020</v>
      </c>
      <c r="H186" s="59">
        <v>2021</v>
      </c>
      <c r="I186" s="59">
        <v>2022</v>
      </c>
      <c r="J186" s="59">
        <v>2023</v>
      </c>
      <c r="K186" s="59">
        <v>2024</v>
      </c>
      <c r="L186" s="59">
        <v>2025</v>
      </c>
      <c r="M186" s="14"/>
    </row>
    <row r="187" spans="1:17" x14ac:dyDescent="0.2">
      <c r="B187" s="14"/>
      <c r="C187" s="196"/>
      <c r="D187" s="197" t="s">
        <v>16</v>
      </c>
      <c r="E187" s="198" t="s">
        <v>17</v>
      </c>
      <c r="F187" s="196"/>
      <c r="G187" s="196"/>
      <c r="H187" s="196"/>
      <c r="I187" s="196"/>
      <c r="J187" s="196"/>
      <c r="K187" s="196"/>
      <c r="L187" s="196"/>
      <c r="M187" s="14"/>
    </row>
    <row r="188" spans="1:17" ht="24" x14ac:dyDescent="0.2">
      <c r="B188" s="14"/>
      <c r="C188" s="64">
        <v>1</v>
      </c>
      <c r="D188" s="69" t="s">
        <v>20</v>
      </c>
      <c r="E188" s="66" t="s">
        <v>57</v>
      </c>
      <c r="F188" s="203">
        <v>250</v>
      </c>
      <c r="G188" s="203">
        <v>250</v>
      </c>
      <c r="H188" s="203">
        <v>250</v>
      </c>
      <c r="I188" s="203">
        <v>250</v>
      </c>
      <c r="J188" s="203">
        <v>250</v>
      </c>
      <c r="K188" s="203">
        <v>250</v>
      </c>
      <c r="L188" s="203">
        <v>250</v>
      </c>
      <c r="M188" s="14"/>
      <c r="N188" s="31"/>
    </row>
    <row r="189" spans="1:17" ht="24" x14ac:dyDescent="0.2">
      <c r="B189" s="14"/>
      <c r="C189" s="64">
        <v>2</v>
      </c>
      <c r="D189" s="69" t="s">
        <v>21</v>
      </c>
      <c r="E189" s="66" t="s">
        <v>57</v>
      </c>
      <c r="F189" s="203">
        <v>80</v>
      </c>
      <c r="G189" s="203">
        <v>80</v>
      </c>
      <c r="H189" s="203">
        <v>80</v>
      </c>
      <c r="I189" s="203">
        <v>80</v>
      </c>
      <c r="J189" s="203">
        <v>80</v>
      </c>
      <c r="K189" s="203">
        <v>80</v>
      </c>
      <c r="L189" s="203">
        <v>80</v>
      </c>
      <c r="M189" s="14"/>
    </row>
    <row r="190" spans="1:17" ht="3.75" customHeight="1" x14ac:dyDescent="0.2">
      <c r="B190" s="14"/>
      <c r="C190" s="167"/>
      <c r="D190" s="167"/>
      <c r="E190" s="167"/>
      <c r="F190" s="167"/>
      <c r="G190" s="167"/>
      <c r="H190" s="167"/>
      <c r="I190" s="167"/>
      <c r="J190" s="167"/>
      <c r="K190" s="167"/>
      <c r="L190" s="167"/>
      <c r="M190" s="14"/>
    </row>
    <row r="191" spans="1:17" s="2" customFormat="1" x14ac:dyDescent="0.2">
      <c r="A191" s="17"/>
      <c r="B191" s="15"/>
      <c r="C191" s="204" t="s">
        <v>444</v>
      </c>
      <c r="D191" s="72"/>
      <c r="E191" s="72"/>
      <c r="F191" s="72"/>
      <c r="G191" s="72"/>
      <c r="H191" s="72"/>
      <c r="I191" s="72"/>
      <c r="J191" s="72"/>
      <c r="K191" s="72"/>
      <c r="L191" s="72"/>
      <c r="M191" s="15"/>
      <c r="N191" s="19"/>
      <c r="O191" s="19"/>
      <c r="P191" s="19"/>
      <c r="Q191" s="19"/>
    </row>
    <row r="192" spans="1:17" s="2" customFormat="1" x14ac:dyDescent="0.2">
      <c r="A192" s="17"/>
      <c r="B192" s="15"/>
      <c r="C192" s="43"/>
      <c r="D192" s="72" t="s">
        <v>401</v>
      </c>
      <c r="E192" s="72"/>
      <c r="F192" s="72"/>
      <c r="G192" s="72"/>
      <c r="H192" s="72"/>
      <c r="I192" s="72"/>
      <c r="J192" s="72"/>
      <c r="K192" s="72"/>
      <c r="L192" s="72"/>
      <c r="M192" s="15"/>
      <c r="N192" s="19"/>
      <c r="O192" s="19"/>
      <c r="P192" s="19"/>
      <c r="Q192" s="19"/>
    </row>
    <row r="193" spans="1:17" s="2" customFormat="1" x14ac:dyDescent="0.2">
      <c r="A193" s="17"/>
      <c r="B193" s="15"/>
      <c r="C193" s="43"/>
      <c r="D193" s="72"/>
      <c r="E193" s="72"/>
      <c r="F193" s="72"/>
      <c r="G193" s="72"/>
      <c r="H193" s="72"/>
      <c r="I193" s="72"/>
      <c r="J193" s="72"/>
      <c r="K193" s="72"/>
      <c r="L193" s="72"/>
      <c r="M193" s="15"/>
      <c r="N193" s="19"/>
      <c r="O193" s="19"/>
      <c r="P193" s="19"/>
      <c r="Q193" s="19"/>
    </row>
    <row r="194" spans="1:17" x14ac:dyDescent="0.2">
      <c r="B194" s="14"/>
      <c r="C194" s="167"/>
      <c r="D194" s="167"/>
      <c r="E194" s="167"/>
      <c r="F194" s="167"/>
      <c r="G194" s="167"/>
      <c r="H194" s="167"/>
      <c r="I194" s="167"/>
      <c r="J194" s="167"/>
      <c r="K194" s="167"/>
      <c r="L194" s="167"/>
      <c r="M194" s="14"/>
    </row>
    <row r="195" spans="1:17" x14ac:dyDescent="0.2">
      <c r="B195" s="14"/>
      <c r="C195" s="205" t="s">
        <v>58</v>
      </c>
      <c r="D195" s="206"/>
      <c r="E195" s="206"/>
      <c r="F195" s="206"/>
      <c r="G195" s="206"/>
      <c r="H195" s="206"/>
      <c r="I195" s="206"/>
      <c r="J195" s="206"/>
      <c r="K195" s="206"/>
      <c r="L195" s="206"/>
      <c r="M195" s="14"/>
    </row>
    <row r="196" spans="1:17" ht="24" x14ac:dyDescent="0.2">
      <c r="B196" s="14"/>
      <c r="C196" s="123" t="s">
        <v>11</v>
      </c>
      <c r="D196" s="123" t="s">
        <v>14</v>
      </c>
      <c r="E196" s="123" t="s">
        <v>13</v>
      </c>
      <c r="F196" s="123">
        <v>2019</v>
      </c>
      <c r="G196" s="123">
        <v>2020</v>
      </c>
      <c r="H196" s="123">
        <v>2021</v>
      </c>
      <c r="I196" s="123">
        <v>2022</v>
      </c>
      <c r="J196" s="123">
        <v>2023</v>
      </c>
      <c r="K196" s="123">
        <v>2024</v>
      </c>
      <c r="L196" s="123">
        <v>2025</v>
      </c>
      <c r="M196" s="14"/>
    </row>
    <row r="197" spans="1:17" x14ac:dyDescent="0.2">
      <c r="B197" s="14"/>
      <c r="C197" s="196"/>
      <c r="D197" s="197" t="s">
        <v>16</v>
      </c>
      <c r="E197" s="198" t="s">
        <v>17</v>
      </c>
      <c r="F197" s="196"/>
      <c r="G197" s="196"/>
      <c r="H197" s="196"/>
      <c r="I197" s="196"/>
      <c r="J197" s="196"/>
      <c r="K197" s="196"/>
      <c r="L197" s="196"/>
      <c r="M197" s="14"/>
    </row>
    <row r="198" spans="1:17" x14ac:dyDescent="0.2">
      <c r="B198" s="14"/>
      <c r="C198" s="64">
        <v>1</v>
      </c>
      <c r="D198" s="69" t="s">
        <v>20</v>
      </c>
      <c r="E198" s="66" t="s">
        <v>25</v>
      </c>
      <c r="F198" s="170">
        <v>39700</v>
      </c>
      <c r="G198" s="170">
        <v>39100</v>
      </c>
      <c r="H198" s="170">
        <v>38638</v>
      </c>
      <c r="I198" s="170">
        <v>38114</v>
      </c>
      <c r="J198" s="170">
        <v>37720</v>
      </c>
      <c r="K198" s="170">
        <v>37129</v>
      </c>
      <c r="L198" s="170">
        <v>36605</v>
      </c>
      <c r="M198" s="14"/>
    </row>
    <row r="199" spans="1:17" x14ac:dyDescent="0.2">
      <c r="B199" s="14"/>
      <c r="C199" s="64">
        <v>2</v>
      </c>
      <c r="D199" s="69" t="s">
        <v>21</v>
      </c>
      <c r="E199" s="66" t="s">
        <v>25</v>
      </c>
      <c r="F199" s="170">
        <v>20800</v>
      </c>
      <c r="G199" s="170">
        <v>20600</v>
      </c>
      <c r="H199" s="170">
        <v>20262</v>
      </c>
      <c r="I199" s="170">
        <v>19986</v>
      </c>
      <c r="J199" s="170">
        <v>19780</v>
      </c>
      <c r="K199" s="170">
        <v>19471</v>
      </c>
      <c r="L199" s="170">
        <v>19195</v>
      </c>
      <c r="M199" s="14"/>
    </row>
    <row r="200" spans="1:17" x14ac:dyDescent="0.2">
      <c r="B200" s="14"/>
      <c r="C200" s="78"/>
      <c r="D200" s="79" t="s">
        <v>114</v>
      </c>
      <c r="E200" s="78" t="s">
        <v>25</v>
      </c>
      <c r="F200" s="67">
        <f t="shared" ref="F200:L200" si="27">SUM(F198:F199)</f>
        <v>60500</v>
      </c>
      <c r="G200" s="67">
        <f t="shared" si="27"/>
        <v>59700</v>
      </c>
      <c r="H200" s="67">
        <f t="shared" si="27"/>
        <v>58900</v>
      </c>
      <c r="I200" s="67">
        <f t="shared" si="27"/>
        <v>58100</v>
      </c>
      <c r="J200" s="67">
        <f t="shared" si="27"/>
        <v>57500</v>
      </c>
      <c r="K200" s="67">
        <f t="shared" si="27"/>
        <v>56600</v>
      </c>
      <c r="L200" s="67">
        <f t="shared" si="27"/>
        <v>55800</v>
      </c>
      <c r="M200" s="14"/>
      <c r="N200" s="31"/>
    </row>
    <row r="201" spans="1:17" x14ac:dyDescent="0.2">
      <c r="B201" s="14"/>
      <c r="C201" s="167"/>
      <c r="D201" s="167"/>
      <c r="E201" s="167"/>
      <c r="F201" s="167"/>
      <c r="G201" s="167"/>
      <c r="H201" s="167"/>
      <c r="I201" s="167"/>
      <c r="J201" s="167"/>
      <c r="K201" s="167"/>
      <c r="L201" s="167"/>
      <c r="M201" s="14"/>
    </row>
    <row r="202" spans="1:17" ht="12.75" thickBot="1" x14ac:dyDescent="0.25">
      <c r="B202" s="14"/>
      <c r="C202" s="167"/>
      <c r="D202" s="167"/>
      <c r="E202" s="167"/>
      <c r="F202" s="167"/>
      <c r="G202" s="167"/>
      <c r="H202" s="167"/>
      <c r="I202" s="167"/>
      <c r="J202" s="167"/>
      <c r="K202" s="167"/>
      <c r="L202" s="167"/>
      <c r="M202" s="14"/>
    </row>
    <row r="203" spans="1:17" ht="12.75" thickBot="1" x14ac:dyDescent="0.25">
      <c r="B203" s="14"/>
      <c r="C203" s="55" t="s">
        <v>61</v>
      </c>
      <c r="D203" s="56"/>
      <c r="E203" s="56"/>
      <c r="F203" s="56"/>
      <c r="G203" s="56"/>
      <c r="H203" s="56"/>
      <c r="I203" s="56"/>
      <c r="J203" s="56"/>
      <c r="K203" s="56"/>
      <c r="L203" s="73"/>
      <c r="M203" s="14"/>
      <c r="N203" s="31"/>
    </row>
    <row r="204" spans="1:17" x14ac:dyDescent="0.2">
      <c r="B204" s="14"/>
      <c r="C204" s="43" t="s">
        <v>445</v>
      </c>
      <c r="D204" s="43"/>
      <c r="E204" s="43"/>
      <c r="F204" s="43"/>
      <c r="G204" s="43"/>
      <c r="H204" s="43"/>
      <c r="I204" s="43"/>
      <c r="J204" s="43"/>
      <c r="K204" s="43"/>
      <c r="L204" s="43"/>
      <c r="M204" s="14"/>
    </row>
    <row r="205" spans="1:17" ht="3" customHeight="1" x14ac:dyDescent="0.2">
      <c r="B205" s="14"/>
      <c r="C205" s="167"/>
      <c r="D205" s="167"/>
      <c r="E205" s="167"/>
      <c r="F205" s="167"/>
      <c r="G205" s="167"/>
      <c r="H205" s="167"/>
      <c r="I205" s="167"/>
      <c r="J205" s="167"/>
      <c r="K205" s="167"/>
      <c r="L205" s="167"/>
      <c r="M205" s="14"/>
    </row>
    <row r="206" spans="1:17" ht="24" x14ac:dyDescent="0.2">
      <c r="B206" s="14"/>
      <c r="C206" s="59" t="s">
        <v>11</v>
      </c>
      <c r="D206" s="59" t="s">
        <v>14</v>
      </c>
      <c r="E206" s="59" t="s">
        <v>13</v>
      </c>
      <c r="F206" s="59">
        <v>2019</v>
      </c>
      <c r="G206" s="59">
        <v>2020</v>
      </c>
      <c r="H206" s="59">
        <v>2021</v>
      </c>
      <c r="I206" s="59">
        <v>2022</v>
      </c>
      <c r="J206" s="59">
        <v>2023</v>
      </c>
      <c r="K206" s="59">
        <v>2024</v>
      </c>
      <c r="L206" s="59">
        <v>2025</v>
      </c>
      <c r="M206" s="14"/>
    </row>
    <row r="207" spans="1:17" x14ac:dyDescent="0.2">
      <c r="B207" s="14"/>
      <c r="C207" s="196"/>
      <c r="D207" s="201" t="s">
        <v>16</v>
      </c>
      <c r="E207" s="202" t="s">
        <v>17</v>
      </c>
      <c r="F207" s="196"/>
      <c r="G207" s="196"/>
      <c r="H207" s="196"/>
      <c r="I207" s="196"/>
      <c r="J207" s="196"/>
      <c r="K207" s="196"/>
      <c r="L207" s="196"/>
      <c r="M207" s="14"/>
    </row>
    <row r="208" spans="1:17" ht="17.25" customHeight="1" x14ac:dyDescent="0.2">
      <c r="B208" s="14"/>
      <c r="C208" s="85">
        <v>1</v>
      </c>
      <c r="D208" s="163" t="s">
        <v>111</v>
      </c>
      <c r="E208" s="64" t="s">
        <v>25</v>
      </c>
      <c r="F208" s="170"/>
      <c r="G208" s="170"/>
      <c r="H208" s="170"/>
      <c r="I208" s="170"/>
      <c r="J208" s="170"/>
      <c r="K208" s="170"/>
      <c r="L208" s="170"/>
      <c r="M208" s="14"/>
    </row>
    <row r="209" spans="2:13" ht="24" x14ac:dyDescent="0.2">
      <c r="B209" s="14"/>
      <c r="C209" s="85">
        <v>2</v>
      </c>
      <c r="D209" s="163" t="s">
        <v>62</v>
      </c>
      <c r="E209" s="64" t="s">
        <v>63</v>
      </c>
      <c r="F209" s="160">
        <f>F208*1000*1000/F21/365</f>
        <v>0</v>
      </c>
      <c r="G209" s="160">
        <f t="shared" ref="G209:L209" si="28">G208*1000*1000/G21/365</f>
        <v>0</v>
      </c>
      <c r="H209" s="160">
        <f t="shared" si="28"/>
        <v>0</v>
      </c>
      <c r="I209" s="160">
        <f t="shared" si="28"/>
        <v>0</v>
      </c>
      <c r="J209" s="160">
        <f t="shared" si="28"/>
        <v>0</v>
      </c>
      <c r="K209" s="160">
        <f t="shared" si="28"/>
        <v>0</v>
      </c>
      <c r="L209" s="160">
        <f t="shared" si="28"/>
        <v>0</v>
      </c>
      <c r="M209" s="14"/>
    </row>
    <row r="210" spans="2:13" x14ac:dyDescent="0.2">
      <c r="B210" s="14"/>
      <c r="C210" s="167"/>
      <c r="D210" s="167"/>
      <c r="E210" s="167"/>
      <c r="F210" s="167"/>
      <c r="G210" s="167"/>
      <c r="H210" s="167"/>
      <c r="I210" s="167"/>
      <c r="J210" s="167"/>
      <c r="K210" s="167"/>
      <c r="L210" s="167"/>
      <c r="M210" s="14"/>
    </row>
    <row r="211" spans="2:13" ht="12.75" thickBot="1" x14ac:dyDescent="0.25">
      <c r="B211" s="14"/>
      <c r="C211" s="207"/>
      <c r="D211" s="207"/>
      <c r="E211" s="207"/>
      <c r="F211" s="207"/>
      <c r="G211" s="207"/>
      <c r="H211" s="207"/>
      <c r="I211" s="207"/>
      <c r="J211" s="207"/>
      <c r="K211" s="207"/>
      <c r="L211" s="207"/>
      <c r="M211" s="14"/>
    </row>
    <row r="212" spans="2:13" ht="12.75" thickBot="1" x14ac:dyDescent="0.25">
      <c r="B212" s="14"/>
      <c r="C212" s="52" t="s">
        <v>64</v>
      </c>
      <c r="D212" s="53"/>
      <c r="E212" s="53"/>
      <c r="F212" s="53"/>
      <c r="G212" s="53"/>
      <c r="H212" s="53"/>
      <c r="I212" s="53"/>
      <c r="J212" s="53"/>
      <c r="K212" s="53"/>
      <c r="L212" s="54"/>
      <c r="M212" s="14"/>
    </row>
    <row r="213" spans="2:13" ht="6.75" customHeight="1" x14ac:dyDescent="0.2">
      <c r="B213" s="14"/>
      <c r="C213" s="167"/>
      <c r="D213" s="167"/>
      <c r="E213" s="167"/>
      <c r="F213" s="167"/>
      <c r="G213" s="167"/>
      <c r="H213" s="167"/>
      <c r="I213" s="167"/>
      <c r="J213" s="167"/>
      <c r="K213" s="167"/>
      <c r="L213" s="167"/>
      <c r="M213" s="14"/>
    </row>
    <row r="214" spans="2:13" x14ac:dyDescent="0.2">
      <c r="B214" s="14"/>
      <c r="C214" s="208" t="s">
        <v>66</v>
      </c>
      <c r="D214" s="209"/>
      <c r="E214" s="209"/>
      <c r="F214" s="209"/>
      <c r="G214" s="209"/>
      <c r="H214" s="209"/>
      <c r="I214" s="209"/>
      <c r="J214" s="209"/>
      <c r="K214" s="209"/>
      <c r="L214" s="209"/>
      <c r="M214" s="14"/>
    </row>
    <row r="215" spans="2:13" x14ac:dyDescent="0.2">
      <c r="B215" s="14"/>
      <c r="C215" s="43" t="s">
        <v>446</v>
      </c>
      <c r="D215" s="43"/>
      <c r="E215" s="43"/>
      <c r="F215" s="43"/>
      <c r="G215" s="43"/>
      <c r="H215" s="43"/>
      <c r="I215" s="43"/>
      <c r="J215" s="43"/>
      <c r="K215" s="43"/>
      <c r="L215" s="43"/>
      <c r="M215" s="14"/>
    </row>
    <row r="216" spans="2:13" x14ac:dyDescent="0.2">
      <c r="B216" s="14"/>
      <c r="C216" s="43" t="s">
        <v>447</v>
      </c>
      <c r="D216" s="43"/>
      <c r="E216" s="43"/>
      <c r="F216" s="43"/>
      <c r="G216" s="43"/>
      <c r="H216" s="43"/>
      <c r="I216" s="43"/>
      <c r="J216" s="43"/>
      <c r="K216" s="43"/>
      <c r="L216" s="43"/>
      <c r="M216" s="14"/>
    </row>
    <row r="217" spans="2:13" ht="3" customHeight="1" x14ac:dyDescent="0.2">
      <c r="B217" s="14"/>
      <c r="C217" s="167"/>
      <c r="D217" s="167"/>
      <c r="E217" s="167"/>
      <c r="F217" s="167"/>
      <c r="G217" s="167"/>
      <c r="H217" s="167"/>
      <c r="I217" s="167"/>
      <c r="J217" s="167"/>
      <c r="K217" s="167"/>
      <c r="L217" s="167"/>
      <c r="M217" s="14"/>
    </row>
    <row r="218" spans="2:13" x14ac:dyDescent="0.2">
      <c r="B218" s="14"/>
      <c r="C218" s="205" t="s">
        <v>130</v>
      </c>
      <c r="D218" s="206"/>
      <c r="E218" s="206"/>
      <c r="F218" s="206"/>
      <c r="G218" s="206"/>
      <c r="H218" s="206"/>
      <c r="I218" s="206"/>
      <c r="J218" s="206"/>
      <c r="K218" s="206"/>
      <c r="L218" s="206"/>
      <c r="M218" s="14"/>
    </row>
    <row r="219" spans="2:13" ht="24" x14ac:dyDescent="0.2">
      <c r="B219" s="14"/>
      <c r="C219" s="123" t="s">
        <v>11</v>
      </c>
      <c r="D219" s="123" t="s">
        <v>14</v>
      </c>
      <c r="E219" s="123" t="s">
        <v>13</v>
      </c>
      <c r="F219" s="123">
        <v>2019</v>
      </c>
      <c r="G219" s="123">
        <v>2020</v>
      </c>
      <c r="H219" s="123">
        <v>2021</v>
      </c>
      <c r="I219" s="123">
        <v>2022</v>
      </c>
      <c r="J219" s="123">
        <v>2023</v>
      </c>
      <c r="K219" s="123">
        <v>2024</v>
      </c>
      <c r="L219" s="123">
        <v>2025</v>
      </c>
      <c r="M219" s="14"/>
    </row>
    <row r="220" spans="2:13" x14ac:dyDescent="0.2">
      <c r="B220" s="14"/>
      <c r="C220" s="200"/>
      <c r="D220" s="201" t="s">
        <v>16</v>
      </c>
      <c r="E220" s="202" t="s">
        <v>17</v>
      </c>
      <c r="F220" s="196"/>
      <c r="G220" s="196"/>
      <c r="H220" s="196"/>
      <c r="I220" s="196"/>
      <c r="J220" s="196"/>
      <c r="K220" s="196"/>
      <c r="L220" s="196"/>
      <c r="M220" s="14"/>
    </row>
    <row r="221" spans="2:13" ht="33.75" x14ac:dyDescent="0.2">
      <c r="B221" s="14"/>
      <c r="C221" s="664" t="s">
        <v>81</v>
      </c>
      <c r="D221" s="665" t="s">
        <v>93</v>
      </c>
      <c r="E221" s="210" t="s">
        <v>500</v>
      </c>
      <c r="F221" s="211">
        <v>0.52</v>
      </c>
      <c r="G221" s="211">
        <v>0.52</v>
      </c>
      <c r="H221" s="211">
        <v>0.7</v>
      </c>
      <c r="I221" s="211">
        <v>0.7</v>
      </c>
      <c r="J221" s="211">
        <v>0.7</v>
      </c>
      <c r="K221" s="211">
        <f>J221</f>
        <v>0.7</v>
      </c>
      <c r="L221" s="211">
        <v>0.75</v>
      </c>
      <c r="M221" s="14"/>
    </row>
    <row r="222" spans="2:13" ht="33.75" x14ac:dyDescent="0.2">
      <c r="B222" s="14"/>
      <c r="C222" s="664"/>
      <c r="D222" s="665"/>
      <c r="E222" s="189" t="s">
        <v>129</v>
      </c>
      <c r="F222" s="212">
        <v>0.42</v>
      </c>
      <c r="G222" s="212">
        <v>0.6</v>
      </c>
      <c r="H222" s="212">
        <v>0.6</v>
      </c>
      <c r="I222" s="212">
        <v>0.6</v>
      </c>
      <c r="J222" s="212">
        <v>0.6</v>
      </c>
      <c r="K222" s="212">
        <v>0.65</v>
      </c>
      <c r="L222" s="212">
        <v>0.65</v>
      </c>
      <c r="M222" s="14"/>
    </row>
    <row r="223" spans="2:13" x14ac:dyDescent="0.2">
      <c r="B223" s="14"/>
      <c r="C223" s="213"/>
      <c r="D223" s="213"/>
      <c r="E223" s="213"/>
      <c r="F223" s="213"/>
      <c r="G223" s="213"/>
      <c r="H223" s="213"/>
      <c r="I223" s="213"/>
      <c r="J223" s="213"/>
      <c r="K223" s="213"/>
      <c r="L223" s="213"/>
      <c r="M223" s="14"/>
    </row>
    <row r="224" spans="2:13" ht="3" customHeight="1" x14ac:dyDescent="0.2">
      <c r="B224" s="14"/>
      <c r="C224" s="167"/>
      <c r="D224" s="167"/>
      <c r="E224" s="167"/>
      <c r="F224" s="167"/>
      <c r="G224" s="167"/>
      <c r="H224" s="167"/>
      <c r="I224" s="167"/>
      <c r="J224" s="167"/>
      <c r="K224" s="167"/>
      <c r="L224" s="167"/>
      <c r="M224" s="14"/>
    </row>
    <row r="225" spans="2:13" x14ac:dyDescent="0.2">
      <c r="B225" s="14"/>
      <c r="C225" s="205" t="s">
        <v>131</v>
      </c>
      <c r="D225" s="206"/>
      <c r="E225" s="206"/>
      <c r="F225" s="206"/>
      <c r="G225" s="206"/>
      <c r="H225" s="206"/>
      <c r="I225" s="206"/>
      <c r="J225" s="206"/>
      <c r="K225" s="206"/>
      <c r="L225" s="206"/>
      <c r="M225" s="14"/>
    </row>
    <row r="226" spans="2:13" ht="24" x14ac:dyDescent="0.2">
      <c r="B226" s="14"/>
      <c r="C226" s="123" t="s">
        <v>11</v>
      </c>
      <c r="D226" s="123" t="s">
        <v>14</v>
      </c>
      <c r="E226" s="123" t="s">
        <v>13</v>
      </c>
      <c r="F226" s="123">
        <v>2019</v>
      </c>
      <c r="G226" s="123">
        <v>2020</v>
      </c>
      <c r="H226" s="123">
        <v>2021</v>
      </c>
      <c r="I226" s="123">
        <v>2022</v>
      </c>
      <c r="J226" s="123">
        <v>2023</v>
      </c>
      <c r="K226" s="123">
        <v>2024</v>
      </c>
      <c r="L226" s="123">
        <v>2025</v>
      </c>
      <c r="M226" s="14"/>
    </row>
    <row r="227" spans="2:13" x14ac:dyDescent="0.2">
      <c r="B227" s="14"/>
      <c r="C227" s="200"/>
      <c r="D227" s="201" t="s">
        <v>16</v>
      </c>
      <c r="E227" s="202" t="s">
        <v>17</v>
      </c>
      <c r="F227" s="196"/>
      <c r="G227" s="196"/>
      <c r="H227" s="196"/>
      <c r="I227" s="196"/>
      <c r="J227" s="196"/>
      <c r="K227" s="196"/>
      <c r="L227" s="196"/>
      <c r="M227" s="14"/>
    </row>
    <row r="228" spans="2:13" ht="33.75" x14ac:dyDescent="0.2">
      <c r="B228" s="14"/>
      <c r="C228" s="664">
        <v>2</v>
      </c>
      <c r="D228" s="665" t="s">
        <v>256</v>
      </c>
      <c r="E228" s="210" t="s">
        <v>500</v>
      </c>
      <c r="F228" s="214"/>
      <c r="G228" s="211">
        <v>0.45</v>
      </c>
      <c r="H228" s="211">
        <f>G228</f>
        <v>0.45</v>
      </c>
      <c r="I228" s="211">
        <f>H228</f>
        <v>0.45</v>
      </c>
      <c r="J228" s="211">
        <f>I228</f>
        <v>0.45</v>
      </c>
      <c r="K228" s="211">
        <f>J228</f>
        <v>0.45</v>
      </c>
      <c r="L228" s="211">
        <f>K228</f>
        <v>0.45</v>
      </c>
      <c r="M228" s="14"/>
    </row>
    <row r="229" spans="2:13" ht="33.75" x14ac:dyDescent="0.2">
      <c r="B229" s="14"/>
      <c r="C229" s="664"/>
      <c r="D229" s="665"/>
      <c r="E229" s="189" t="s">
        <v>129</v>
      </c>
      <c r="F229" s="212"/>
      <c r="G229" s="212"/>
      <c r="H229" s="212"/>
      <c r="I229" s="212"/>
      <c r="J229" s="212">
        <v>0.2</v>
      </c>
      <c r="K229" s="212">
        <v>0.7</v>
      </c>
      <c r="L229" s="212">
        <v>0.7</v>
      </c>
      <c r="M229" s="14"/>
    </row>
    <row r="230" spans="2:13" x14ac:dyDescent="0.2">
      <c r="B230" s="14"/>
      <c r="C230" s="213"/>
      <c r="D230" s="213"/>
      <c r="E230" s="213"/>
      <c r="F230" s="213"/>
      <c r="G230" s="213"/>
      <c r="H230" s="213"/>
      <c r="I230" s="213"/>
      <c r="J230" s="213"/>
      <c r="K230" s="213"/>
      <c r="L230" s="213"/>
      <c r="M230" s="14"/>
    </row>
    <row r="231" spans="2:13" ht="3" customHeight="1" x14ac:dyDescent="0.2">
      <c r="B231" s="14"/>
      <c r="C231" s="167"/>
      <c r="D231" s="167"/>
      <c r="E231" s="167"/>
      <c r="F231" s="167"/>
      <c r="G231" s="167"/>
      <c r="H231" s="167"/>
      <c r="I231" s="167"/>
      <c r="J231" s="167"/>
      <c r="K231" s="167"/>
      <c r="L231" s="167"/>
      <c r="M231" s="14"/>
    </row>
    <row r="232" spans="2:13" x14ac:dyDescent="0.2">
      <c r="B232" s="14"/>
      <c r="C232" s="205" t="s">
        <v>67</v>
      </c>
      <c r="D232" s="206"/>
      <c r="E232" s="206"/>
      <c r="F232" s="206"/>
      <c r="G232" s="206"/>
      <c r="H232" s="206"/>
      <c r="I232" s="206"/>
      <c r="J232" s="206"/>
      <c r="K232" s="206"/>
      <c r="L232" s="206"/>
      <c r="M232" s="14"/>
    </row>
    <row r="233" spans="2:13" ht="24" x14ac:dyDescent="0.2">
      <c r="B233" s="14"/>
      <c r="C233" s="123" t="s">
        <v>11</v>
      </c>
      <c r="D233" s="123" t="s">
        <v>14</v>
      </c>
      <c r="E233" s="123" t="s">
        <v>13</v>
      </c>
      <c r="F233" s="123">
        <v>2019</v>
      </c>
      <c r="G233" s="123">
        <v>2020</v>
      </c>
      <c r="H233" s="123">
        <v>2021</v>
      </c>
      <c r="I233" s="123">
        <v>2022</v>
      </c>
      <c r="J233" s="123">
        <v>2023</v>
      </c>
      <c r="K233" s="123">
        <v>2024</v>
      </c>
      <c r="L233" s="123">
        <v>2025</v>
      </c>
      <c r="M233" s="14"/>
    </row>
    <row r="234" spans="2:13" x14ac:dyDescent="0.2">
      <c r="B234" s="14"/>
      <c r="C234" s="200"/>
      <c r="D234" s="201" t="s">
        <v>16</v>
      </c>
      <c r="E234" s="202" t="s">
        <v>17</v>
      </c>
      <c r="F234" s="196"/>
      <c r="G234" s="196"/>
      <c r="H234" s="196"/>
      <c r="I234" s="196"/>
      <c r="J234" s="196"/>
      <c r="K234" s="196"/>
      <c r="L234" s="196"/>
      <c r="M234" s="14"/>
    </row>
    <row r="235" spans="2:13" ht="33.75" x14ac:dyDescent="0.2">
      <c r="B235" s="14"/>
      <c r="C235" s="664">
        <v>3</v>
      </c>
      <c r="D235" s="665" t="s">
        <v>72</v>
      </c>
      <c r="E235" s="210" t="s">
        <v>500</v>
      </c>
      <c r="F235" s="214"/>
      <c r="G235" s="211">
        <v>0.5</v>
      </c>
      <c r="H235" s="211">
        <v>0.5</v>
      </c>
      <c r="I235" s="211">
        <v>0.5</v>
      </c>
      <c r="J235" s="211">
        <v>0.5</v>
      </c>
      <c r="K235" s="211">
        <v>0.5</v>
      </c>
      <c r="L235" s="211">
        <v>0.5</v>
      </c>
      <c r="M235" s="14"/>
    </row>
    <row r="236" spans="2:13" ht="33.75" x14ac:dyDescent="0.2">
      <c r="B236" s="14"/>
      <c r="C236" s="664"/>
      <c r="D236" s="665"/>
      <c r="E236" s="189" t="s">
        <v>129</v>
      </c>
      <c r="F236" s="212"/>
      <c r="G236" s="212">
        <v>0.5</v>
      </c>
      <c r="H236" s="212">
        <v>0.5</v>
      </c>
      <c r="I236" s="212">
        <v>0.5</v>
      </c>
      <c r="J236" s="212">
        <v>0.5</v>
      </c>
      <c r="K236" s="212">
        <v>0.5</v>
      </c>
      <c r="L236" s="212">
        <v>0.5</v>
      </c>
      <c r="M236" s="14"/>
    </row>
    <row r="237" spans="2:13" x14ac:dyDescent="0.2">
      <c r="B237" s="14"/>
      <c r="C237" s="43" t="s">
        <v>448</v>
      </c>
      <c r="D237" s="43"/>
      <c r="E237" s="43"/>
      <c r="F237" s="43"/>
      <c r="G237" s="43"/>
      <c r="H237" s="43"/>
      <c r="I237" s="43"/>
      <c r="J237" s="43"/>
      <c r="K237" s="43"/>
      <c r="L237" s="43"/>
      <c r="M237" s="14"/>
    </row>
    <row r="238" spans="2:13" x14ac:dyDescent="0.2">
      <c r="B238" s="14"/>
      <c r="C238" s="43"/>
      <c r="D238" s="43" t="s">
        <v>132</v>
      </c>
      <c r="E238" s="43"/>
      <c r="F238" s="43"/>
      <c r="G238" s="43"/>
      <c r="H238" s="43"/>
      <c r="I238" s="43"/>
      <c r="J238" s="43"/>
      <c r="K238" s="43"/>
      <c r="L238" s="43"/>
      <c r="M238" s="14"/>
    </row>
    <row r="239" spans="2:13" x14ac:dyDescent="0.2">
      <c r="B239" s="14"/>
      <c r="C239" s="213"/>
      <c r="D239" s="213"/>
      <c r="E239" s="213"/>
      <c r="F239" s="213"/>
      <c r="G239" s="213"/>
      <c r="H239" s="213"/>
      <c r="I239" s="213"/>
      <c r="J239" s="213"/>
      <c r="K239" s="213"/>
      <c r="L239" s="213"/>
      <c r="M239" s="14"/>
    </row>
    <row r="240" spans="2:13" x14ac:dyDescent="0.2">
      <c r="B240" s="14"/>
      <c r="C240" s="205" t="s">
        <v>74</v>
      </c>
      <c r="D240" s="206"/>
      <c r="E240" s="206"/>
      <c r="F240" s="206"/>
      <c r="G240" s="206"/>
      <c r="H240" s="206"/>
      <c r="I240" s="206"/>
      <c r="J240" s="206"/>
      <c r="K240" s="206"/>
      <c r="L240" s="206"/>
      <c r="M240" s="14"/>
    </row>
    <row r="241" spans="2:14" ht="24" x14ac:dyDescent="0.2">
      <c r="B241" s="14"/>
      <c r="C241" s="123" t="s">
        <v>11</v>
      </c>
      <c r="D241" s="123" t="s">
        <v>14</v>
      </c>
      <c r="E241" s="123" t="s">
        <v>13</v>
      </c>
      <c r="F241" s="123">
        <v>2019</v>
      </c>
      <c r="G241" s="123">
        <v>2020</v>
      </c>
      <c r="H241" s="123">
        <v>2021</v>
      </c>
      <c r="I241" s="123">
        <v>2022</v>
      </c>
      <c r="J241" s="123">
        <v>2023</v>
      </c>
      <c r="K241" s="123">
        <v>2024</v>
      </c>
      <c r="L241" s="123">
        <v>2025</v>
      </c>
      <c r="M241" s="14"/>
    </row>
    <row r="242" spans="2:14" ht="15" customHeight="1" thickBot="1" x14ac:dyDescent="0.25">
      <c r="B242" s="14"/>
      <c r="C242" s="200"/>
      <c r="D242" s="201" t="s">
        <v>16</v>
      </c>
      <c r="E242" s="202" t="s">
        <v>17</v>
      </c>
      <c r="F242" s="200"/>
      <c r="G242" s="196"/>
      <c r="H242" s="196"/>
      <c r="I242" s="196"/>
      <c r="J242" s="196"/>
      <c r="K242" s="196"/>
      <c r="L242" s="196"/>
      <c r="M242" s="14"/>
    </row>
    <row r="243" spans="2:14" ht="24.75" thickBot="1" x14ac:dyDescent="0.25">
      <c r="B243" s="14"/>
      <c r="C243" s="78"/>
      <c r="D243" s="118" t="s">
        <v>402</v>
      </c>
      <c r="E243" s="215" t="s">
        <v>25</v>
      </c>
      <c r="F243" s="216">
        <v>108535</v>
      </c>
      <c r="G243" s="217"/>
      <c r="H243" s="218"/>
      <c r="I243" s="218"/>
      <c r="J243" s="218"/>
      <c r="K243" s="218"/>
      <c r="L243" s="218"/>
      <c r="M243" s="14"/>
      <c r="N243" s="22"/>
    </row>
    <row r="244" spans="2:14" ht="45" x14ac:dyDescent="0.2">
      <c r="B244" s="14"/>
      <c r="C244" s="664">
        <v>4</v>
      </c>
      <c r="D244" s="665" t="s">
        <v>74</v>
      </c>
      <c r="E244" s="210" t="s">
        <v>501</v>
      </c>
      <c r="F244" s="219"/>
      <c r="G244" s="219">
        <v>0.35</v>
      </c>
      <c r="H244" s="219">
        <v>0.35</v>
      </c>
      <c r="I244" s="219">
        <v>0.35</v>
      </c>
      <c r="J244" s="219">
        <v>0.35</v>
      </c>
      <c r="K244" s="219">
        <v>0.35</v>
      </c>
      <c r="L244" s="219">
        <v>0.35</v>
      </c>
      <c r="M244" s="14"/>
    </row>
    <row r="245" spans="2:14" ht="33.75" x14ac:dyDescent="0.2">
      <c r="B245" s="14"/>
      <c r="C245" s="664"/>
      <c r="D245" s="665"/>
      <c r="E245" s="210" t="s">
        <v>502</v>
      </c>
      <c r="F245" s="593"/>
      <c r="G245" s="593"/>
      <c r="H245" s="593"/>
      <c r="I245" s="593"/>
      <c r="J245" s="593"/>
      <c r="K245" s="593"/>
      <c r="L245" s="593"/>
      <c r="M245" s="14"/>
    </row>
    <row r="246" spans="2:14" ht="33.75" x14ac:dyDescent="0.2">
      <c r="B246" s="14"/>
      <c r="C246" s="664"/>
      <c r="D246" s="665"/>
      <c r="E246" s="189" t="s">
        <v>133</v>
      </c>
      <c r="F246" s="220"/>
      <c r="G246" s="591">
        <v>37987</v>
      </c>
      <c r="H246" s="591">
        <v>37987</v>
      </c>
      <c r="I246" s="591">
        <v>37987</v>
      </c>
      <c r="J246" s="591">
        <v>37987</v>
      </c>
      <c r="K246" s="591">
        <v>37987</v>
      </c>
      <c r="L246" s="591">
        <v>37987</v>
      </c>
      <c r="M246" s="14"/>
    </row>
    <row r="247" spans="2:14" x14ac:dyDescent="0.2">
      <c r="B247" s="14"/>
      <c r="C247" s="43" t="s">
        <v>503</v>
      </c>
      <c r="D247" s="43"/>
      <c r="E247" s="43"/>
      <c r="F247" s="43"/>
      <c r="G247" s="43"/>
      <c r="H247" s="43"/>
      <c r="I247" s="43"/>
      <c r="J247" s="43"/>
      <c r="K247" s="43"/>
      <c r="L247" s="43"/>
      <c r="M247" s="14"/>
    </row>
    <row r="248" spans="2:14" x14ac:dyDescent="0.2">
      <c r="B248" s="14"/>
      <c r="C248" s="213"/>
      <c r="D248" s="213"/>
      <c r="E248" s="213"/>
      <c r="F248" s="213"/>
      <c r="G248" s="213"/>
      <c r="H248" s="213"/>
      <c r="I248" s="213"/>
      <c r="J248" s="213"/>
      <c r="K248" s="213"/>
      <c r="L248" s="213"/>
      <c r="M248" s="14"/>
    </row>
    <row r="249" spans="2:14" ht="3" customHeight="1" x14ac:dyDescent="0.2">
      <c r="B249" s="14"/>
      <c r="C249" s="167"/>
      <c r="D249" s="167"/>
      <c r="E249" s="167"/>
      <c r="F249" s="167"/>
      <c r="G249" s="167"/>
      <c r="H249" s="167"/>
      <c r="I249" s="167"/>
      <c r="J249" s="167"/>
      <c r="K249" s="167"/>
      <c r="L249" s="167"/>
      <c r="M249" s="14"/>
    </row>
    <row r="250" spans="2:14" x14ac:dyDescent="0.2">
      <c r="B250" s="14"/>
      <c r="C250" s="205" t="s">
        <v>284</v>
      </c>
      <c r="D250" s="206"/>
      <c r="E250" s="206"/>
      <c r="F250" s="206"/>
      <c r="G250" s="206"/>
      <c r="H250" s="206"/>
      <c r="I250" s="206"/>
      <c r="J250" s="206"/>
      <c r="K250" s="206"/>
      <c r="L250" s="206"/>
      <c r="M250" s="14"/>
    </row>
    <row r="251" spans="2:14" ht="24" x14ac:dyDescent="0.2">
      <c r="B251" s="14"/>
      <c r="C251" s="123" t="s">
        <v>11</v>
      </c>
      <c r="D251" s="123" t="s">
        <v>14</v>
      </c>
      <c r="E251" s="123" t="s">
        <v>13</v>
      </c>
      <c r="F251" s="123">
        <v>2019</v>
      </c>
      <c r="G251" s="123">
        <v>2020</v>
      </c>
      <c r="H251" s="123">
        <v>2021</v>
      </c>
      <c r="I251" s="123">
        <v>2022</v>
      </c>
      <c r="J251" s="123">
        <v>2023</v>
      </c>
      <c r="K251" s="123">
        <v>2024</v>
      </c>
      <c r="L251" s="123">
        <v>2025</v>
      </c>
      <c r="M251" s="14"/>
    </row>
    <row r="252" spans="2:14" x14ac:dyDescent="0.2">
      <c r="B252" s="14"/>
      <c r="C252" s="200"/>
      <c r="D252" s="201" t="s">
        <v>16</v>
      </c>
      <c r="E252" s="202" t="s">
        <v>17</v>
      </c>
      <c r="F252" s="196"/>
      <c r="G252" s="196"/>
      <c r="H252" s="196"/>
      <c r="I252" s="196"/>
      <c r="J252" s="196"/>
      <c r="K252" s="196"/>
      <c r="L252" s="196"/>
      <c r="M252" s="14"/>
    </row>
    <row r="253" spans="2:14" ht="33.75" x14ac:dyDescent="0.2">
      <c r="B253" s="14"/>
      <c r="C253" s="664">
        <v>3</v>
      </c>
      <c r="D253" s="665" t="s">
        <v>292</v>
      </c>
      <c r="E253" s="210" t="s">
        <v>500</v>
      </c>
      <c r="F253" s="214"/>
      <c r="G253" s="211"/>
      <c r="H253" s="211"/>
      <c r="I253" s="211"/>
      <c r="J253" s="211"/>
      <c r="K253" s="211"/>
      <c r="L253" s="211">
        <v>0.15</v>
      </c>
      <c r="M253" s="14"/>
    </row>
    <row r="254" spans="2:14" ht="33.75" x14ac:dyDescent="0.2">
      <c r="B254" s="14"/>
      <c r="C254" s="664"/>
      <c r="D254" s="665"/>
      <c r="E254" s="189" t="s">
        <v>129</v>
      </c>
      <c r="F254" s="212"/>
      <c r="G254" s="212"/>
      <c r="H254" s="212"/>
      <c r="I254" s="212"/>
      <c r="J254" s="212"/>
      <c r="K254" s="212">
        <v>0.15</v>
      </c>
      <c r="L254" s="212">
        <v>0.15</v>
      </c>
      <c r="M254" s="14"/>
    </row>
    <row r="255" spans="2:14" x14ac:dyDescent="0.2">
      <c r="B255" s="14"/>
      <c r="C255" s="213"/>
      <c r="D255" s="213"/>
      <c r="E255" s="213"/>
      <c r="F255" s="213"/>
      <c r="G255" s="213"/>
      <c r="H255" s="213"/>
      <c r="I255" s="213"/>
      <c r="J255" s="213"/>
      <c r="K255" s="213"/>
      <c r="L255" s="213"/>
      <c r="M255" s="14"/>
    </row>
    <row r="256" spans="2:14" ht="3" customHeight="1" x14ac:dyDescent="0.2">
      <c r="B256" s="14"/>
      <c r="C256" s="167"/>
      <c r="D256" s="167"/>
      <c r="E256" s="167"/>
      <c r="F256" s="167"/>
      <c r="G256" s="167"/>
      <c r="H256" s="167"/>
      <c r="I256" s="167"/>
      <c r="J256" s="167"/>
      <c r="K256" s="167"/>
      <c r="L256" s="167"/>
      <c r="M256" s="14"/>
    </row>
    <row r="257" spans="1:14" x14ac:dyDescent="0.2">
      <c r="B257" s="14"/>
      <c r="C257" s="205" t="s">
        <v>403</v>
      </c>
      <c r="D257" s="206"/>
      <c r="E257" s="206"/>
      <c r="F257" s="206"/>
      <c r="G257" s="206"/>
      <c r="H257" s="206"/>
      <c r="I257" s="206"/>
      <c r="J257" s="206"/>
      <c r="K257" s="206"/>
      <c r="L257" s="206"/>
      <c r="M257" s="14"/>
      <c r="N257" s="22"/>
    </row>
    <row r="258" spans="1:14" ht="24" x14ac:dyDescent="0.2">
      <c r="B258" s="14"/>
      <c r="C258" s="123" t="s">
        <v>11</v>
      </c>
      <c r="D258" s="123" t="s">
        <v>14</v>
      </c>
      <c r="E258" s="123" t="s">
        <v>13</v>
      </c>
      <c r="F258" s="123">
        <v>2019</v>
      </c>
      <c r="G258" s="123">
        <v>2020</v>
      </c>
      <c r="H258" s="123">
        <v>2021</v>
      </c>
      <c r="I258" s="123">
        <v>2022</v>
      </c>
      <c r="J258" s="123">
        <v>2023</v>
      </c>
      <c r="K258" s="123">
        <v>2024</v>
      </c>
      <c r="L258" s="123">
        <v>2025</v>
      </c>
      <c r="M258" s="14"/>
    </row>
    <row r="259" spans="1:14" ht="15" customHeight="1" x14ac:dyDescent="0.2">
      <c r="B259" s="14"/>
      <c r="C259" s="200"/>
      <c r="D259" s="201" t="s">
        <v>16</v>
      </c>
      <c r="E259" s="202" t="s">
        <v>17</v>
      </c>
      <c r="F259" s="196"/>
      <c r="G259" s="196"/>
      <c r="H259" s="196"/>
      <c r="I259" s="196"/>
      <c r="J259" s="196"/>
      <c r="K259" s="196"/>
      <c r="L259" s="196"/>
      <c r="M259" s="14"/>
    </row>
    <row r="260" spans="1:14" ht="33.75" x14ac:dyDescent="0.2">
      <c r="B260" s="14"/>
      <c r="C260" s="664">
        <v>4</v>
      </c>
      <c r="D260" s="665" t="s">
        <v>75</v>
      </c>
      <c r="E260" s="210" t="s">
        <v>500</v>
      </c>
      <c r="F260" s="222"/>
      <c r="G260" s="222"/>
      <c r="H260" s="222"/>
      <c r="I260" s="222"/>
      <c r="J260" s="222"/>
      <c r="K260" s="222"/>
      <c r="L260" s="222"/>
      <c r="M260" s="14"/>
    </row>
    <row r="261" spans="1:14" ht="33.75" x14ac:dyDescent="0.2">
      <c r="B261" s="14"/>
      <c r="C261" s="664"/>
      <c r="D261" s="665"/>
      <c r="E261" s="189" t="s">
        <v>129</v>
      </c>
      <c r="F261" s="212"/>
      <c r="G261" s="212"/>
      <c r="H261" s="212"/>
      <c r="I261" s="212"/>
      <c r="J261" s="212"/>
      <c r="K261" s="212"/>
      <c r="L261" s="212"/>
      <c r="M261" s="14"/>
    </row>
    <row r="262" spans="1:14" x14ac:dyDescent="0.2">
      <c r="B262" s="14"/>
      <c r="C262" s="213"/>
      <c r="D262" s="213"/>
      <c r="E262" s="213"/>
      <c r="F262" s="213"/>
      <c r="G262" s="213"/>
      <c r="H262" s="213"/>
      <c r="I262" s="213"/>
      <c r="J262" s="213"/>
      <c r="K262" s="213"/>
      <c r="L262" s="213"/>
      <c r="M262" s="14"/>
    </row>
    <row r="263" spans="1:14" x14ac:dyDescent="0.2">
      <c r="B263" s="14"/>
      <c r="C263" s="213"/>
      <c r="D263" s="213"/>
      <c r="E263" s="213"/>
      <c r="F263" s="213"/>
      <c r="G263" s="213"/>
      <c r="H263" s="213"/>
      <c r="I263" s="213"/>
      <c r="J263" s="213"/>
      <c r="K263" s="213"/>
      <c r="L263" s="213"/>
      <c r="M263" s="14"/>
    </row>
    <row r="264" spans="1:14" s="18" customFormat="1" x14ac:dyDescent="0.2">
      <c r="A264" s="16"/>
      <c r="C264" s="223"/>
      <c r="D264" s="223"/>
      <c r="E264" s="223"/>
      <c r="F264" s="223"/>
      <c r="G264" s="223"/>
      <c r="H264" s="223"/>
      <c r="I264" s="223"/>
      <c r="J264" s="223"/>
      <c r="K264" s="223"/>
      <c r="L264" s="223"/>
    </row>
    <row r="265" spans="1:14" s="18" customFormat="1" x14ac:dyDescent="0.2">
      <c r="A265" s="16"/>
      <c r="B265" s="16"/>
      <c r="C265" s="178"/>
      <c r="D265" s="178"/>
      <c r="E265" s="178"/>
      <c r="F265" s="178"/>
      <c r="G265" s="178"/>
      <c r="H265" s="178"/>
      <c r="I265" s="178"/>
      <c r="J265" s="178"/>
      <c r="K265" s="178"/>
      <c r="L265" s="178"/>
      <c r="M265" s="16"/>
    </row>
    <row r="266" spans="1:14" s="18" customFormat="1" x14ac:dyDescent="0.2">
      <c r="A266" s="16"/>
      <c r="B266" s="16"/>
      <c r="C266" s="663" t="s">
        <v>721</v>
      </c>
      <c r="D266" s="663"/>
      <c r="E266" s="663"/>
      <c r="F266" s="663"/>
      <c r="G266" s="663"/>
      <c r="H266" s="663"/>
      <c r="I266" s="663"/>
      <c r="J266" s="663"/>
      <c r="K266" s="663"/>
      <c r="L266" s="663"/>
      <c r="M266" s="663"/>
    </row>
    <row r="267" spans="1:14" s="18" customFormat="1" x14ac:dyDescent="0.2">
      <c r="A267" s="16"/>
      <c r="B267" s="16"/>
      <c r="C267" s="585"/>
      <c r="D267" s="585"/>
      <c r="E267" s="585"/>
      <c r="F267" s="585"/>
      <c r="G267" s="585"/>
      <c r="H267" s="585"/>
      <c r="I267" s="585"/>
      <c r="J267" s="585"/>
      <c r="K267" s="585"/>
      <c r="L267" s="585"/>
      <c r="M267" s="16"/>
    </row>
    <row r="268" spans="1:14" s="18" customFormat="1" ht="24" x14ac:dyDescent="0.2">
      <c r="A268" s="16"/>
      <c r="B268" s="16"/>
      <c r="C268" s="59" t="s">
        <v>11</v>
      </c>
      <c r="D268" s="59" t="s">
        <v>14</v>
      </c>
      <c r="E268" s="59" t="s">
        <v>13</v>
      </c>
      <c r="F268" s="59">
        <v>2019</v>
      </c>
      <c r="G268" s="59">
        <v>2020</v>
      </c>
      <c r="H268" s="59">
        <v>2021</v>
      </c>
      <c r="I268" s="59">
        <v>2022</v>
      </c>
      <c r="J268" s="59">
        <v>2023</v>
      </c>
      <c r="K268" s="59">
        <v>2024</v>
      </c>
      <c r="L268" s="59">
        <v>2025</v>
      </c>
      <c r="M268" s="16"/>
    </row>
    <row r="269" spans="1:14" s="18" customFormat="1" x14ac:dyDescent="0.2">
      <c r="A269" s="16"/>
      <c r="B269" s="16"/>
      <c r="C269" s="196"/>
      <c r="D269" s="197" t="s">
        <v>16</v>
      </c>
      <c r="E269" s="198" t="s">
        <v>17</v>
      </c>
      <c r="F269" s="196"/>
      <c r="G269" s="196"/>
      <c r="H269" s="196"/>
      <c r="I269" s="196"/>
      <c r="J269" s="196"/>
      <c r="K269" s="196"/>
      <c r="L269" s="196"/>
      <c r="M269" s="16"/>
    </row>
    <row r="270" spans="1:14" s="18" customFormat="1" ht="24" x14ac:dyDescent="0.2">
      <c r="A270" s="16"/>
      <c r="B270" s="16"/>
      <c r="C270" s="64">
        <v>2</v>
      </c>
      <c r="D270" s="69" t="s">
        <v>722</v>
      </c>
      <c r="E270" s="66" t="s">
        <v>57</v>
      </c>
      <c r="F270" s="389"/>
      <c r="G270" s="389"/>
      <c r="H270" s="389"/>
      <c r="I270" s="389"/>
      <c r="J270" s="389"/>
      <c r="K270" s="389"/>
      <c r="L270" s="389"/>
      <c r="M270" s="16"/>
    </row>
    <row r="271" spans="1:14" s="18" customFormat="1" ht="24" x14ac:dyDescent="0.2">
      <c r="A271" s="16"/>
      <c r="B271" s="16"/>
      <c r="C271" s="64">
        <v>2</v>
      </c>
      <c r="D271" s="69" t="s">
        <v>114</v>
      </c>
      <c r="E271" s="66" t="s">
        <v>57</v>
      </c>
      <c r="F271" s="570">
        <f>SUM(F40:F41,F46:F48)/F21*1000</f>
        <v>194.18489125100248</v>
      </c>
      <c r="G271" s="570">
        <f t="shared" ref="G271:L271" si="29">SUM(G40:G41,G46:G48)/G21*1000</f>
        <v>193.43634576937413</v>
      </c>
      <c r="H271" s="570">
        <f t="shared" si="29"/>
        <v>197.17330748481155</v>
      </c>
      <c r="I271" s="570">
        <f t="shared" si="29"/>
        <v>193.74115037675878</v>
      </c>
      <c r="J271" s="570">
        <f t="shared" si="29"/>
        <v>191.739430837322</v>
      </c>
      <c r="K271" s="570">
        <f t="shared" si="29"/>
        <v>190.04567416386814</v>
      </c>
      <c r="L271" s="570">
        <f t="shared" si="29"/>
        <v>185.60440070320516</v>
      </c>
      <c r="M271" s="16"/>
    </row>
    <row r="272" spans="1:14" s="18" customFormat="1" ht="24" x14ac:dyDescent="0.2">
      <c r="A272" s="16"/>
      <c r="B272" s="16"/>
      <c r="C272" s="64">
        <v>2</v>
      </c>
      <c r="D272" s="69" t="s">
        <v>20</v>
      </c>
      <c r="E272" s="66" t="s">
        <v>57</v>
      </c>
      <c r="F272" s="570">
        <f>SUM(F52:F53,F58:F60)/F22*1000</f>
        <v>303.32465009492694</v>
      </c>
      <c r="G272" s="570">
        <f t="shared" ref="G272:L272" si="30">SUM(G52:G53,G58:G60)/G22*1000</f>
        <v>306.26706831162022</v>
      </c>
      <c r="H272" s="570">
        <f t="shared" si="30"/>
        <v>314.73169337499269</v>
      </c>
      <c r="I272" s="570">
        <f t="shared" si="30"/>
        <v>308.83720930232556</v>
      </c>
      <c r="J272" s="570">
        <f t="shared" si="30"/>
        <v>304.24352883629615</v>
      </c>
      <c r="K272" s="570">
        <f t="shared" si="30"/>
        <v>299.66002583803629</v>
      </c>
      <c r="L272" s="570">
        <f t="shared" si="30"/>
        <v>295.0604762200465</v>
      </c>
      <c r="M272" s="16"/>
    </row>
    <row r="273" spans="1:13" s="18" customFormat="1" ht="24" x14ac:dyDescent="0.2">
      <c r="A273" s="16"/>
      <c r="B273" s="16"/>
      <c r="C273" s="64">
        <v>3</v>
      </c>
      <c r="D273" s="69" t="s">
        <v>21</v>
      </c>
      <c r="E273" s="66" t="s">
        <v>57</v>
      </c>
      <c r="F273" s="570">
        <f>SUM(F63:F64,F69:F71,)/F23*1000</f>
        <v>127.41837152051613</v>
      </c>
      <c r="G273" s="570">
        <f t="shared" ref="G273:L273" si="31">SUM(G63:G64,G69:G71,)/G23*1000</f>
        <v>124.73665969618025</v>
      </c>
      <c r="H273" s="570">
        <f t="shared" si="31"/>
        <v>126.08656372870571</v>
      </c>
      <c r="I273" s="570">
        <f t="shared" si="31"/>
        <v>124.62113258081514</v>
      </c>
      <c r="J273" s="570">
        <f t="shared" si="31"/>
        <v>124.63982415825757</v>
      </c>
      <c r="K273" s="570">
        <f t="shared" si="31"/>
        <v>124.66948918844388</v>
      </c>
      <c r="L273" s="570">
        <f t="shared" si="31"/>
        <v>120.32262710643813</v>
      </c>
      <c r="M273" s="16"/>
    </row>
    <row r="274" spans="1:13" s="18" customFormat="1" x14ac:dyDescent="0.2">
      <c r="A274" s="16"/>
      <c r="B274" s="16"/>
      <c r="C274" s="178"/>
      <c r="D274" s="178"/>
      <c r="E274" s="178"/>
      <c r="F274" s="178"/>
      <c r="G274" s="178"/>
      <c r="H274" s="178"/>
      <c r="I274" s="178"/>
      <c r="J274" s="178"/>
      <c r="K274" s="178"/>
      <c r="L274" s="178"/>
      <c r="M274" s="16"/>
    </row>
    <row r="275" spans="1:13" s="18" customFormat="1" x14ac:dyDescent="0.2">
      <c r="A275" s="16"/>
      <c r="B275" s="16"/>
      <c r="C275" s="178"/>
      <c r="D275" s="178"/>
      <c r="E275" s="178"/>
      <c r="F275" s="178"/>
      <c r="G275" s="178"/>
      <c r="H275" s="178"/>
      <c r="I275" s="178"/>
      <c r="J275" s="178"/>
      <c r="K275" s="178"/>
      <c r="L275" s="178"/>
      <c r="M275" s="16"/>
    </row>
    <row r="276" spans="1:13" s="18" customFormat="1" x14ac:dyDescent="0.2">
      <c r="A276" s="16"/>
      <c r="B276" s="16"/>
      <c r="C276" s="178"/>
      <c r="D276" s="178"/>
      <c r="E276" s="178"/>
      <c r="F276" s="178"/>
      <c r="G276" s="178"/>
      <c r="H276" s="178"/>
      <c r="I276" s="178"/>
      <c r="J276" s="178"/>
      <c r="K276" s="178"/>
      <c r="L276" s="178"/>
      <c r="M276" s="16"/>
    </row>
    <row r="277" spans="1:13" s="18" customFormat="1" x14ac:dyDescent="0.2">
      <c r="A277" s="16"/>
      <c r="B277" s="16"/>
      <c r="C277" s="178"/>
      <c r="D277" s="178"/>
      <c r="E277" s="178"/>
      <c r="F277" s="178"/>
      <c r="G277" s="178"/>
      <c r="H277" s="178"/>
      <c r="I277" s="178"/>
      <c r="J277" s="178"/>
      <c r="K277" s="178"/>
      <c r="L277" s="178"/>
      <c r="M277" s="16"/>
    </row>
    <row r="278" spans="1:13" s="18" customFormat="1" x14ac:dyDescent="0.2">
      <c r="A278" s="16"/>
      <c r="B278" s="16"/>
      <c r="C278" s="178"/>
      <c r="D278" s="178"/>
      <c r="E278" s="178"/>
      <c r="F278" s="178"/>
      <c r="G278" s="178"/>
      <c r="H278" s="178"/>
      <c r="I278" s="178"/>
      <c r="J278" s="178"/>
      <c r="K278" s="178"/>
      <c r="L278" s="178"/>
      <c r="M278" s="16"/>
    </row>
    <row r="279" spans="1:13" s="18" customFormat="1" x14ac:dyDescent="0.2">
      <c r="A279" s="16"/>
      <c r="B279" s="16"/>
      <c r="C279" s="178"/>
      <c r="D279" s="178"/>
      <c r="E279" s="178"/>
      <c r="F279" s="178"/>
      <c r="G279" s="178"/>
      <c r="H279" s="178"/>
      <c r="I279" s="178"/>
      <c r="J279" s="178"/>
      <c r="K279" s="178"/>
      <c r="L279" s="178"/>
      <c r="M279" s="16"/>
    </row>
    <row r="280" spans="1:13" s="18" customFormat="1" x14ac:dyDescent="0.2">
      <c r="A280" s="16"/>
      <c r="B280" s="16"/>
      <c r="C280" s="178"/>
      <c r="D280" s="178"/>
      <c r="E280" s="178"/>
      <c r="F280" s="178"/>
      <c r="G280" s="178"/>
      <c r="H280" s="178"/>
      <c r="I280" s="178"/>
      <c r="J280" s="178"/>
      <c r="K280" s="178"/>
      <c r="L280" s="178"/>
      <c r="M280" s="16"/>
    </row>
    <row r="281" spans="1:13" s="18" customFormat="1" x14ac:dyDescent="0.2">
      <c r="A281" s="16"/>
      <c r="B281" s="16"/>
      <c r="C281" s="178"/>
      <c r="D281" s="178"/>
      <c r="E281" s="178"/>
      <c r="F281" s="178"/>
      <c r="G281" s="178"/>
      <c r="H281" s="178"/>
      <c r="I281" s="178"/>
      <c r="J281" s="178"/>
      <c r="K281" s="178"/>
      <c r="L281" s="178"/>
      <c r="M281" s="16"/>
    </row>
    <row r="282" spans="1:13" s="18" customFormat="1" x14ac:dyDescent="0.2">
      <c r="A282" s="16"/>
      <c r="B282" s="16"/>
      <c r="C282" s="178"/>
      <c r="D282" s="178"/>
      <c r="E282" s="178"/>
      <c r="F282" s="178"/>
      <c r="G282" s="178"/>
      <c r="H282" s="178"/>
      <c r="I282" s="178"/>
      <c r="J282" s="178"/>
      <c r="K282" s="178"/>
      <c r="L282" s="178"/>
      <c r="M282" s="16"/>
    </row>
    <row r="283" spans="1:13" s="18" customFormat="1" x14ac:dyDescent="0.2">
      <c r="A283" s="16"/>
      <c r="B283" s="16"/>
      <c r="C283" s="178"/>
      <c r="D283" s="178"/>
      <c r="E283" s="178"/>
      <c r="F283" s="178"/>
      <c r="G283" s="178"/>
      <c r="H283" s="178"/>
      <c r="I283" s="178"/>
      <c r="J283" s="178"/>
      <c r="K283" s="178"/>
      <c r="L283" s="178"/>
      <c r="M283" s="16"/>
    </row>
    <row r="284" spans="1:13" s="18" customFormat="1" x14ac:dyDescent="0.2">
      <c r="A284" s="16"/>
      <c r="B284" s="16"/>
      <c r="C284" s="178"/>
      <c r="D284" s="178"/>
      <c r="E284" s="178"/>
      <c r="F284" s="178"/>
      <c r="G284" s="178"/>
      <c r="H284" s="178"/>
      <c r="I284" s="178"/>
      <c r="J284" s="178"/>
      <c r="K284" s="178"/>
      <c r="L284" s="178"/>
      <c r="M284" s="16"/>
    </row>
    <row r="285" spans="1:13" s="18" customFormat="1" x14ac:dyDescent="0.2">
      <c r="A285" s="16"/>
      <c r="B285" s="16"/>
      <c r="C285" s="178"/>
      <c r="D285" s="178"/>
      <c r="E285" s="178"/>
      <c r="F285" s="178"/>
      <c r="G285" s="178"/>
      <c r="H285" s="178"/>
      <c r="I285" s="178"/>
      <c r="J285" s="178"/>
      <c r="K285" s="178"/>
      <c r="L285" s="178"/>
      <c r="M285" s="16"/>
    </row>
    <row r="286" spans="1:13" s="18" customFormat="1" x14ac:dyDescent="0.2">
      <c r="A286" s="16"/>
      <c r="B286" s="16"/>
      <c r="C286" s="178"/>
      <c r="D286" s="178"/>
      <c r="E286" s="178"/>
      <c r="F286" s="178"/>
      <c r="G286" s="178"/>
      <c r="H286" s="178"/>
      <c r="I286" s="178"/>
      <c r="J286" s="178"/>
      <c r="K286" s="178"/>
      <c r="L286" s="178"/>
      <c r="M286" s="16"/>
    </row>
    <row r="287" spans="1:13" s="18" customFormat="1" x14ac:dyDescent="0.2">
      <c r="A287" s="16"/>
      <c r="B287" s="16"/>
      <c r="C287" s="178"/>
      <c r="D287" s="178"/>
      <c r="E287" s="178"/>
      <c r="F287" s="178"/>
      <c r="G287" s="178"/>
      <c r="H287" s="178"/>
      <c r="I287" s="178"/>
      <c r="J287" s="178"/>
      <c r="K287" s="178"/>
      <c r="L287" s="178"/>
      <c r="M287" s="16"/>
    </row>
    <row r="288" spans="1:13" s="18" customFormat="1" x14ac:dyDescent="0.2">
      <c r="A288" s="16"/>
      <c r="B288" s="16"/>
      <c r="C288" s="178"/>
      <c r="D288" s="178"/>
      <c r="E288" s="178"/>
      <c r="F288" s="178"/>
      <c r="G288" s="178"/>
      <c r="H288" s="178"/>
      <c r="I288" s="178"/>
      <c r="J288" s="178"/>
      <c r="K288" s="178"/>
      <c r="L288" s="178"/>
      <c r="M288" s="16"/>
    </row>
    <row r="289" spans="1:13" s="18" customFormat="1" x14ac:dyDescent="0.2">
      <c r="A289" s="16"/>
      <c r="B289" s="16"/>
      <c r="C289" s="178"/>
      <c r="D289" s="178"/>
      <c r="E289" s="178"/>
      <c r="F289" s="178"/>
      <c r="G289" s="178"/>
      <c r="H289" s="178"/>
      <c r="I289" s="178"/>
      <c r="J289" s="178"/>
      <c r="K289" s="178"/>
      <c r="L289" s="178"/>
      <c r="M289" s="16"/>
    </row>
    <row r="290" spans="1:13" s="18" customFormat="1" x14ac:dyDescent="0.2">
      <c r="A290" s="16"/>
      <c r="B290" s="16"/>
      <c r="C290" s="178"/>
      <c r="D290" s="178"/>
      <c r="E290" s="178"/>
      <c r="F290" s="178"/>
      <c r="G290" s="178"/>
      <c r="H290" s="178"/>
      <c r="I290" s="178"/>
      <c r="J290" s="178"/>
      <c r="K290" s="178"/>
      <c r="L290" s="178"/>
      <c r="M290" s="16"/>
    </row>
    <row r="291" spans="1:13" s="18" customFormat="1" x14ac:dyDescent="0.2">
      <c r="A291" s="16"/>
      <c r="B291" s="16"/>
      <c r="C291" s="178"/>
      <c r="D291" s="178"/>
      <c r="E291" s="178"/>
      <c r="F291" s="178"/>
      <c r="G291" s="178"/>
      <c r="H291" s="178"/>
      <c r="I291" s="178"/>
      <c r="J291" s="178"/>
      <c r="K291" s="178"/>
      <c r="L291" s="178"/>
      <c r="M291" s="16"/>
    </row>
    <row r="292" spans="1:13" s="18" customFormat="1" x14ac:dyDescent="0.2">
      <c r="A292" s="16"/>
      <c r="B292" s="16"/>
      <c r="C292" s="178"/>
      <c r="D292" s="178"/>
      <c r="E292" s="178"/>
      <c r="F292" s="178"/>
      <c r="G292" s="178"/>
      <c r="H292" s="178"/>
      <c r="I292" s="178"/>
      <c r="J292" s="178"/>
      <c r="K292" s="178"/>
      <c r="L292" s="178"/>
      <c r="M292" s="16"/>
    </row>
    <row r="293" spans="1:13" s="18" customFormat="1" x14ac:dyDescent="0.2">
      <c r="A293" s="16"/>
      <c r="B293" s="16"/>
      <c r="C293" s="178"/>
      <c r="D293" s="178"/>
      <c r="E293" s="178"/>
      <c r="F293" s="178"/>
      <c r="G293" s="178"/>
      <c r="H293" s="178"/>
      <c r="I293" s="178"/>
      <c r="J293" s="178"/>
      <c r="K293" s="178"/>
      <c r="L293" s="178"/>
      <c r="M293" s="16"/>
    </row>
    <row r="294" spans="1:13" s="18" customFormat="1" x14ac:dyDescent="0.2">
      <c r="A294" s="16"/>
      <c r="B294" s="16"/>
      <c r="C294" s="178"/>
      <c r="D294" s="178"/>
      <c r="E294" s="178"/>
      <c r="F294" s="178"/>
      <c r="G294" s="178"/>
      <c r="H294" s="178"/>
      <c r="I294" s="178"/>
      <c r="J294" s="178"/>
      <c r="K294" s="178"/>
      <c r="L294" s="178"/>
      <c r="M294" s="16"/>
    </row>
    <row r="295" spans="1:13" s="18" customFormat="1" x14ac:dyDescent="0.2">
      <c r="A295" s="16"/>
      <c r="B295" s="16"/>
      <c r="C295" s="178"/>
      <c r="D295" s="178"/>
      <c r="E295" s="178"/>
      <c r="F295" s="178"/>
      <c r="G295" s="178"/>
      <c r="H295" s="178"/>
      <c r="I295" s="178"/>
      <c r="J295" s="178"/>
      <c r="K295" s="178"/>
      <c r="L295" s="178"/>
      <c r="M295" s="16"/>
    </row>
    <row r="296" spans="1:13" s="18" customFormat="1" x14ac:dyDescent="0.2">
      <c r="A296" s="16"/>
      <c r="B296" s="16"/>
      <c r="C296" s="178"/>
      <c r="D296" s="178"/>
      <c r="E296" s="178"/>
      <c r="F296" s="178"/>
      <c r="G296" s="178"/>
      <c r="H296" s="178"/>
      <c r="I296" s="178"/>
      <c r="J296" s="178"/>
      <c r="K296" s="178"/>
      <c r="L296" s="178"/>
      <c r="M296" s="16"/>
    </row>
    <row r="297" spans="1:13" s="18" customFormat="1" x14ac:dyDescent="0.2">
      <c r="A297" s="16"/>
      <c r="B297" s="16"/>
      <c r="C297" s="178"/>
      <c r="D297" s="178"/>
      <c r="E297" s="178"/>
      <c r="F297" s="178"/>
      <c r="G297" s="178"/>
      <c r="H297" s="178"/>
      <c r="I297" s="178"/>
      <c r="J297" s="178"/>
      <c r="K297" s="178"/>
      <c r="L297" s="178"/>
      <c r="M297" s="16"/>
    </row>
    <row r="298" spans="1:13" s="18" customFormat="1" x14ac:dyDescent="0.2">
      <c r="A298" s="16"/>
      <c r="B298" s="16"/>
      <c r="C298" s="178"/>
      <c r="D298" s="178"/>
      <c r="E298" s="178"/>
      <c r="F298" s="178"/>
      <c r="G298" s="178"/>
      <c r="H298" s="178"/>
      <c r="I298" s="178"/>
      <c r="J298" s="178"/>
      <c r="K298" s="178"/>
      <c r="L298" s="178"/>
      <c r="M298" s="16"/>
    </row>
    <row r="299" spans="1:13" s="18" customFormat="1" x14ac:dyDescent="0.2">
      <c r="A299" s="16"/>
      <c r="B299" s="16"/>
      <c r="C299" s="178"/>
      <c r="D299" s="178"/>
      <c r="E299" s="178"/>
      <c r="F299" s="178"/>
      <c r="G299" s="178"/>
      <c r="H299" s="178"/>
      <c r="I299" s="178"/>
      <c r="J299" s="178"/>
      <c r="K299" s="178"/>
      <c r="L299" s="178"/>
      <c r="M299" s="16"/>
    </row>
    <row r="300" spans="1:13" s="18" customFormat="1" x14ac:dyDescent="0.2">
      <c r="A300" s="16"/>
      <c r="B300" s="16"/>
      <c r="C300" s="178"/>
      <c r="D300" s="178"/>
      <c r="E300" s="178"/>
      <c r="F300" s="178"/>
      <c r="G300" s="178"/>
      <c r="H300" s="178"/>
      <c r="I300" s="178"/>
      <c r="J300" s="178"/>
      <c r="K300" s="178"/>
      <c r="L300" s="178"/>
      <c r="M300" s="16"/>
    </row>
    <row r="301" spans="1:13" s="18" customFormat="1" x14ac:dyDescent="0.2">
      <c r="A301" s="16"/>
      <c r="B301" s="16"/>
      <c r="C301" s="178"/>
      <c r="D301" s="178"/>
      <c r="E301" s="178"/>
      <c r="F301" s="178"/>
      <c r="G301" s="178"/>
      <c r="H301" s="178"/>
      <c r="I301" s="178"/>
      <c r="J301" s="178"/>
      <c r="K301" s="178"/>
      <c r="L301" s="178"/>
      <c r="M301" s="16"/>
    </row>
    <row r="302" spans="1:13" s="18" customFormat="1" x14ac:dyDescent="0.2">
      <c r="A302" s="16"/>
      <c r="B302" s="16"/>
      <c r="C302" s="178"/>
      <c r="D302" s="178"/>
      <c r="E302" s="178"/>
      <c r="F302" s="178"/>
      <c r="G302" s="178"/>
      <c r="H302" s="178"/>
      <c r="I302" s="178"/>
      <c r="J302" s="178"/>
      <c r="K302" s="178"/>
      <c r="L302" s="178"/>
      <c r="M302" s="16"/>
    </row>
    <row r="303" spans="1:13" s="18" customFormat="1" x14ac:dyDescent="0.2">
      <c r="A303" s="16"/>
      <c r="B303" s="16"/>
      <c r="C303" s="178"/>
      <c r="D303" s="178"/>
      <c r="E303" s="178"/>
      <c r="F303" s="178"/>
      <c r="G303" s="178"/>
      <c r="H303" s="178"/>
      <c r="I303" s="178"/>
      <c r="J303" s="178"/>
      <c r="K303" s="178"/>
      <c r="L303" s="178"/>
      <c r="M303" s="16"/>
    </row>
    <row r="304" spans="1:13" s="18" customFormat="1" x14ac:dyDescent="0.2">
      <c r="A304" s="16"/>
      <c r="B304" s="16"/>
      <c r="C304" s="178"/>
      <c r="D304" s="178"/>
      <c r="E304" s="178"/>
      <c r="F304" s="178"/>
      <c r="G304" s="178"/>
      <c r="H304" s="178"/>
      <c r="I304" s="178"/>
      <c r="J304" s="178"/>
      <c r="K304" s="178"/>
      <c r="L304" s="178"/>
      <c r="M304" s="16"/>
    </row>
    <row r="305" spans="1:13" s="18" customFormat="1" x14ac:dyDescent="0.2">
      <c r="A305" s="16"/>
      <c r="B305" s="16"/>
      <c r="C305" s="178"/>
      <c r="D305" s="178"/>
      <c r="E305" s="178"/>
      <c r="F305" s="178"/>
      <c r="G305" s="178"/>
      <c r="H305" s="178"/>
      <c r="I305" s="178"/>
      <c r="J305" s="178"/>
      <c r="K305" s="178"/>
      <c r="L305" s="178"/>
      <c r="M305" s="16"/>
    </row>
    <row r="306" spans="1:13" s="18" customFormat="1" x14ac:dyDescent="0.2">
      <c r="A306" s="16"/>
      <c r="B306" s="16"/>
      <c r="C306" s="178"/>
      <c r="D306" s="178"/>
      <c r="E306" s="178"/>
      <c r="F306" s="178"/>
      <c r="G306" s="178"/>
      <c r="H306" s="178"/>
      <c r="I306" s="178"/>
      <c r="J306" s="178"/>
      <c r="K306" s="178"/>
      <c r="L306" s="178"/>
      <c r="M306" s="16"/>
    </row>
    <row r="307" spans="1:13" s="18" customFormat="1" x14ac:dyDescent="0.2">
      <c r="A307" s="16"/>
      <c r="B307" s="16"/>
      <c r="C307" s="178"/>
      <c r="D307" s="178"/>
      <c r="E307" s="178"/>
      <c r="F307" s="178"/>
      <c r="G307" s="178"/>
      <c r="H307" s="178"/>
      <c r="I307" s="178"/>
      <c r="J307" s="178"/>
      <c r="K307" s="178"/>
      <c r="L307" s="178"/>
      <c r="M307" s="16"/>
    </row>
    <row r="308" spans="1:13" s="18" customFormat="1" x14ac:dyDescent="0.2">
      <c r="A308" s="16"/>
      <c r="B308" s="16"/>
      <c r="C308" s="178"/>
      <c r="D308" s="178"/>
      <c r="E308" s="178"/>
      <c r="F308" s="178"/>
      <c r="G308" s="178"/>
      <c r="H308" s="178"/>
      <c r="I308" s="178"/>
      <c r="J308" s="178"/>
      <c r="K308" s="178"/>
      <c r="L308" s="178"/>
      <c r="M308" s="16"/>
    </row>
    <row r="309" spans="1:13" s="18" customFormat="1" x14ac:dyDescent="0.2">
      <c r="A309" s="16"/>
      <c r="B309" s="16"/>
      <c r="C309" s="178"/>
      <c r="D309" s="178"/>
      <c r="E309" s="178"/>
      <c r="F309" s="178"/>
      <c r="G309" s="178"/>
      <c r="H309" s="178"/>
      <c r="I309" s="178"/>
      <c r="J309" s="178"/>
      <c r="K309" s="178"/>
      <c r="L309" s="178"/>
      <c r="M309" s="16"/>
    </row>
    <row r="310" spans="1:13" s="18" customFormat="1" x14ac:dyDescent="0.2">
      <c r="A310" s="16"/>
      <c r="B310" s="16"/>
      <c r="C310" s="178"/>
      <c r="D310" s="178"/>
      <c r="E310" s="178"/>
      <c r="F310" s="178"/>
      <c r="G310" s="178"/>
      <c r="H310" s="178"/>
      <c r="I310" s="178"/>
      <c r="J310" s="178"/>
      <c r="K310" s="178"/>
      <c r="L310" s="178"/>
      <c r="M310" s="16"/>
    </row>
    <row r="311" spans="1:13" s="18" customFormat="1" x14ac:dyDescent="0.2">
      <c r="A311" s="16"/>
      <c r="B311" s="16"/>
      <c r="C311" s="178"/>
      <c r="D311" s="178"/>
      <c r="E311" s="178"/>
      <c r="F311" s="178"/>
      <c r="G311" s="178"/>
      <c r="H311" s="178"/>
      <c r="I311" s="178"/>
      <c r="J311" s="178"/>
      <c r="K311" s="178"/>
      <c r="L311" s="178"/>
      <c r="M311" s="16"/>
    </row>
    <row r="312" spans="1:13" s="18" customFormat="1" x14ac:dyDescent="0.2">
      <c r="A312" s="16"/>
      <c r="B312" s="16"/>
      <c r="C312" s="178"/>
      <c r="D312" s="178"/>
      <c r="E312" s="178"/>
      <c r="F312" s="178"/>
      <c r="G312" s="178"/>
      <c r="H312" s="178"/>
      <c r="I312" s="178"/>
      <c r="J312" s="178"/>
      <c r="K312" s="178"/>
      <c r="L312" s="178"/>
      <c r="M312" s="16"/>
    </row>
    <row r="313" spans="1:13" s="18" customFormat="1" x14ac:dyDescent="0.2">
      <c r="A313" s="16"/>
      <c r="B313" s="16"/>
      <c r="C313" s="178"/>
      <c r="D313" s="178"/>
      <c r="E313" s="178"/>
      <c r="F313" s="178"/>
      <c r="G313" s="178"/>
      <c r="H313" s="178"/>
      <c r="I313" s="178"/>
      <c r="J313" s="178"/>
      <c r="K313" s="178"/>
      <c r="L313" s="178"/>
      <c r="M313" s="16"/>
    </row>
    <row r="314" spans="1:13" s="18" customFormat="1" x14ac:dyDescent="0.2">
      <c r="A314" s="16"/>
      <c r="B314" s="16"/>
      <c r="C314" s="178"/>
      <c r="D314" s="178"/>
      <c r="E314" s="178"/>
      <c r="F314" s="178"/>
      <c r="G314" s="178"/>
      <c r="H314" s="178"/>
      <c r="I314" s="178"/>
      <c r="J314" s="178"/>
      <c r="K314" s="178"/>
      <c r="L314" s="178"/>
      <c r="M314" s="16"/>
    </row>
    <row r="315" spans="1:13" s="18" customFormat="1" x14ac:dyDescent="0.2">
      <c r="A315" s="16"/>
      <c r="B315" s="16"/>
      <c r="C315" s="178"/>
      <c r="D315" s="178"/>
      <c r="E315" s="178"/>
      <c r="F315" s="178"/>
      <c r="G315" s="178"/>
      <c r="H315" s="178"/>
      <c r="I315" s="178"/>
      <c r="J315" s="178"/>
      <c r="K315" s="178"/>
      <c r="L315" s="178"/>
      <c r="M315" s="16"/>
    </row>
    <row r="316" spans="1:13" s="18" customFormat="1" x14ac:dyDescent="0.2">
      <c r="A316" s="16"/>
      <c r="B316" s="16"/>
      <c r="C316" s="178"/>
      <c r="D316" s="178"/>
      <c r="E316" s="178"/>
      <c r="F316" s="178"/>
      <c r="G316" s="178"/>
      <c r="H316" s="178"/>
      <c r="I316" s="178"/>
      <c r="J316" s="178"/>
      <c r="K316" s="178"/>
      <c r="L316" s="178"/>
      <c r="M316" s="16"/>
    </row>
    <row r="317" spans="1:13" s="18" customFormat="1" x14ac:dyDescent="0.2">
      <c r="A317" s="16"/>
      <c r="B317" s="16"/>
      <c r="C317" s="178"/>
      <c r="D317" s="178"/>
      <c r="E317" s="178"/>
      <c r="F317" s="178"/>
      <c r="G317" s="178"/>
      <c r="H317" s="178"/>
      <c r="I317" s="178"/>
      <c r="J317" s="178"/>
      <c r="K317" s="178"/>
      <c r="L317" s="178"/>
      <c r="M317" s="16"/>
    </row>
    <row r="318" spans="1:13" s="18" customFormat="1" x14ac:dyDescent="0.2">
      <c r="A318" s="16"/>
      <c r="B318" s="16"/>
      <c r="C318" s="178"/>
      <c r="D318" s="178"/>
      <c r="E318" s="178"/>
      <c r="F318" s="178"/>
      <c r="G318" s="178"/>
      <c r="H318" s="178"/>
      <c r="I318" s="178"/>
      <c r="J318" s="178"/>
      <c r="K318" s="178"/>
      <c r="L318" s="178"/>
      <c r="M318" s="16"/>
    </row>
    <row r="319" spans="1:13" s="18" customFormat="1" x14ac:dyDescent="0.2">
      <c r="A319" s="16"/>
      <c r="B319" s="16"/>
      <c r="C319" s="178"/>
      <c r="D319" s="178"/>
      <c r="E319" s="178"/>
      <c r="F319" s="178"/>
      <c r="G319" s="178"/>
      <c r="H319" s="178"/>
      <c r="I319" s="178"/>
      <c r="J319" s="178"/>
      <c r="K319" s="178"/>
      <c r="L319" s="178"/>
      <c r="M319" s="16"/>
    </row>
    <row r="320" spans="1:13" s="18" customFormat="1" x14ac:dyDescent="0.2">
      <c r="A320" s="16"/>
      <c r="B320" s="16"/>
      <c r="C320" s="178"/>
      <c r="D320" s="178"/>
      <c r="E320" s="178"/>
      <c r="F320" s="178"/>
      <c r="G320" s="178"/>
      <c r="H320" s="178"/>
      <c r="I320" s="178"/>
      <c r="J320" s="178"/>
      <c r="K320" s="178"/>
      <c r="L320" s="178"/>
      <c r="M320" s="16"/>
    </row>
    <row r="321" spans="1:13" s="18" customFormat="1" x14ac:dyDescent="0.2">
      <c r="A321" s="16"/>
      <c r="B321" s="16"/>
      <c r="C321" s="178"/>
      <c r="D321" s="178"/>
      <c r="E321" s="178"/>
      <c r="F321" s="178"/>
      <c r="G321" s="178"/>
      <c r="H321" s="178"/>
      <c r="I321" s="178"/>
      <c r="J321" s="178"/>
      <c r="K321" s="178"/>
      <c r="L321" s="178"/>
      <c r="M321" s="16"/>
    </row>
    <row r="322" spans="1:13" s="18" customFormat="1" x14ac:dyDescent="0.2">
      <c r="A322" s="16"/>
      <c r="B322" s="16"/>
      <c r="C322" s="178"/>
      <c r="D322" s="178"/>
      <c r="E322" s="178"/>
      <c r="F322" s="178"/>
      <c r="G322" s="178"/>
      <c r="H322" s="178"/>
      <c r="I322" s="178"/>
      <c r="J322" s="178"/>
      <c r="K322" s="178"/>
      <c r="L322" s="178"/>
      <c r="M322" s="16"/>
    </row>
    <row r="323" spans="1:13" s="18" customFormat="1" x14ac:dyDescent="0.2">
      <c r="A323" s="16"/>
      <c r="B323" s="16"/>
      <c r="C323" s="178"/>
      <c r="D323" s="178"/>
      <c r="E323" s="178"/>
      <c r="F323" s="178"/>
      <c r="G323" s="178"/>
      <c r="H323" s="178"/>
      <c r="I323" s="178"/>
      <c r="J323" s="178"/>
      <c r="K323" s="178"/>
      <c r="L323" s="178"/>
      <c r="M323" s="16"/>
    </row>
    <row r="324" spans="1:13" s="18" customFormat="1" x14ac:dyDescent="0.2">
      <c r="A324" s="16"/>
      <c r="B324" s="16"/>
      <c r="C324" s="178"/>
      <c r="D324" s="178"/>
      <c r="E324" s="178"/>
      <c r="F324" s="178"/>
      <c r="G324" s="178"/>
      <c r="H324" s="178"/>
      <c r="I324" s="178"/>
      <c r="J324" s="178"/>
      <c r="K324" s="178"/>
      <c r="L324" s="178"/>
      <c r="M324" s="16"/>
    </row>
    <row r="325" spans="1:13" s="18" customFormat="1" x14ac:dyDescent="0.2">
      <c r="A325" s="16"/>
      <c r="B325" s="16"/>
      <c r="C325" s="178"/>
      <c r="D325" s="178"/>
      <c r="E325" s="178"/>
      <c r="F325" s="178"/>
      <c r="G325" s="178"/>
      <c r="H325" s="178"/>
      <c r="I325" s="178"/>
      <c r="J325" s="178"/>
      <c r="K325" s="178"/>
      <c r="L325" s="178"/>
      <c r="M325" s="16"/>
    </row>
    <row r="326" spans="1:13" s="18" customFormat="1" x14ac:dyDescent="0.2">
      <c r="A326" s="16"/>
      <c r="B326" s="16"/>
      <c r="C326" s="178"/>
      <c r="D326" s="178"/>
      <c r="E326" s="178"/>
      <c r="F326" s="178"/>
      <c r="G326" s="178"/>
      <c r="H326" s="178"/>
      <c r="I326" s="178"/>
      <c r="J326" s="178"/>
      <c r="K326" s="178"/>
      <c r="L326" s="178"/>
      <c r="M326" s="16"/>
    </row>
    <row r="327" spans="1:13" s="18" customFormat="1" x14ac:dyDescent="0.2">
      <c r="A327" s="16"/>
      <c r="B327" s="16"/>
      <c r="C327" s="178"/>
      <c r="D327" s="178"/>
      <c r="E327" s="178"/>
      <c r="F327" s="178"/>
      <c r="G327" s="178"/>
      <c r="H327" s="178"/>
      <c r="I327" s="178"/>
      <c r="J327" s="178"/>
      <c r="K327" s="178"/>
      <c r="L327" s="178"/>
      <c r="M327" s="16"/>
    </row>
    <row r="328" spans="1:13" s="18" customFormat="1" x14ac:dyDescent="0.2">
      <c r="A328" s="16"/>
      <c r="B328" s="16"/>
      <c r="C328" s="178"/>
      <c r="D328" s="178"/>
      <c r="E328" s="178"/>
      <c r="F328" s="178"/>
      <c r="G328" s="178"/>
      <c r="H328" s="178"/>
      <c r="I328" s="178"/>
      <c r="J328" s="178"/>
      <c r="K328" s="178"/>
      <c r="L328" s="178"/>
      <c r="M328" s="16"/>
    </row>
    <row r="329" spans="1:13" s="18" customFormat="1" x14ac:dyDescent="0.2">
      <c r="A329" s="16"/>
      <c r="B329" s="16"/>
      <c r="C329" s="178"/>
      <c r="D329" s="178"/>
      <c r="E329" s="178"/>
      <c r="F329" s="178"/>
      <c r="G329" s="178"/>
      <c r="H329" s="178"/>
      <c r="I329" s="178"/>
      <c r="J329" s="178"/>
      <c r="K329" s="178"/>
      <c r="L329" s="178"/>
      <c r="M329" s="16"/>
    </row>
    <row r="330" spans="1:13" s="18" customFormat="1" x14ac:dyDescent="0.2">
      <c r="A330" s="16"/>
      <c r="B330" s="16"/>
      <c r="C330" s="178"/>
      <c r="D330" s="178"/>
      <c r="E330" s="178"/>
      <c r="F330" s="178"/>
      <c r="G330" s="178"/>
      <c r="H330" s="178"/>
      <c r="I330" s="178"/>
      <c r="J330" s="178"/>
      <c r="K330" s="178"/>
      <c r="L330" s="178"/>
      <c r="M330" s="16"/>
    </row>
    <row r="331" spans="1:13" s="18" customFormat="1" x14ac:dyDescent="0.2">
      <c r="A331" s="16"/>
      <c r="B331" s="16"/>
      <c r="C331" s="178"/>
      <c r="D331" s="178"/>
      <c r="E331" s="178"/>
      <c r="F331" s="178"/>
      <c r="G331" s="178"/>
      <c r="H331" s="178"/>
      <c r="I331" s="178"/>
      <c r="J331" s="178"/>
      <c r="K331" s="178"/>
      <c r="L331" s="178"/>
      <c r="M331" s="16"/>
    </row>
    <row r="332" spans="1:13" s="18" customFormat="1" x14ac:dyDescent="0.2">
      <c r="A332" s="16"/>
      <c r="B332" s="16"/>
      <c r="C332" s="178"/>
      <c r="D332" s="178"/>
      <c r="E332" s="178"/>
      <c r="F332" s="178"/>
      <c r="G332" s="178"/>
      <c r="H332" s="178"/>
      <c r="I332" s="178"/>
      <c r="J332" s="178"/>
      <c r="K332" s="178"/>
      <c r="L332" s="178"/>
      <c r="M332" s="16"/>
    </row>
    <row r="333" spans="1:13" s="18" customFormat="1" x14ac:dyDescent="0.2">
      <c r="A333" s="16"/>
      <c r="B333" s="16"/>
      <c r="C333" s="178"/>
      <c r="D333" s="178"/>
      <c r="E333" s="178"/>
      <c r="F333" s="178"/>
      <c r="G333" s="178"/>
      <c r="H333" s="178"/>
      <c r="I333" s="178"/>
      <c r="J333" s="178"/>
      <c r="K333" s="178"/>
      <c r="L333" s="178"/>
      <c r="M333" s="16"/>
    </row>
    <row r="334" spans="1:13" s="18" customFormat="1" x14ac:dyDescent="0.2">
      <c r="A334" s="16"/>
      <c r="B334" s="16"/>
      <c r="C334" s="178"/>
      <c r="D334" s="178"/>
      <c r="E334" s="178"/>
      <c r="F334" s="178"/>
      <c r="G334" s="178"/>
      <c r="H334" s="178"/>
      <c r="I334" s="178"/>
      <c r="J334" s="178"/>
      <c r="K334" s="178"/>
      <c r="L334" s="178"/>
      <c r="M334" s="16"/>
    </row>
    <row r="335" spans="1:13" s="18" customFormat="1" x14ac:dyDescent="0.2">
      <c r="A335" s="16"/>
      <c r="B335" s="16"/>
      <c r="C335" s="178"/>
      <c r="D335" s="178"/>
      <c r="E335" s="178"/>
      <c r="F335" s="178"/>
      <c r="G335" s="178"/>
      <c r="H335" s="178"/>
      <c r="I335" s="178"/>
      <c r="J335" s="178"/>
      <c r="K335" s="178"/>
      <c r="L335" s="178"/>
      <c r="M335" s="16"/>
    </row>
    <row r="336" spans="1:13" s="18" customFormat="1" x14ac:dyDescent="0.2">
      <c r="A336" s="16"/>
      <c r="B336" s="16"/>
      <c r="C336" s="178"/>
      <c r="D336" s="178"/>
      <c r="E336" s="178"/>
      <c r="F336" s="178"/>
      <c r="G336" s="178"/>
      <c r="H336" s="178"/>
      <c r="I336" s="178"/>
      <c r="J336" s="178"/>
      <c r="K336" s="178"/>
      <c r="L336" s="178"/>
      <c r="M336" s="16"/>
    </row>
    <row r="337" spans="1:13" s="18" customFormat="1" x14ac:dyDescent="0.2">
      <c r="A337" s="16"/>
      <c r="B337" s="16"/>
      <c r="C337" s="178"/>
      <c r="D337" s="178"/>
      <c r="E337" s="178"/>
      <c r="F337" s="178"/>
      <c r="G337" s="178"/>
      <c r="H337" s="178"/>
      <c r="I337" s="178"/>
      <c r="J337" s="178"/>
      <c r="K337" s="178"/>
      <c r="L337" s="178"/>
      <c r="M337" s="16"/>
    </row>
    <row r="338" spans="1:13" s="18" customFormat="1" x14ac:dyDescent="0.2">
      <c r="A338" s="16"/>
      <c r="B338" s="16"/>
      <c r="C338" s="178"/>
      <c r="D338" s="178"/>
      <c r="E338" s="178"/>
      <c r="F338" s="178"/>
      <c r="G338" s="178"/>
      <c r="H338" s="178"/>
      <c r="I338" s="178"/>
      <c r="J338" s="178"/>
      <c r="K338" s="178"/>
      <c r="L338" s="178"/>
      <c r="M338" s="16"/>
    </row>
    <row r="339" spans="1:13" s="18" customFormat="1" x14ac:dyDescent="0.2">
      <c r="A339" s="16"/>
      <c r="B339" s="16"/>
      <c r="C339" s="178"/>
      <c r="D339" s="178"/>
      <c r="E339" s="178"/>
      <c r="F339" s="178"/>
      <c r="G339" s="178"/>
      <c r="H339" s="178"/>
      <c r="I339" s="178"/>
      <c r="J339" s="178"/>
      <c r="K339" s="178"/>
      <c r="L339" s="178"/>
      <c r="M339" s="16"/>
    </row>
    <row r="340" spans="1:13" s="18" customFormat="1" x14ac:dyDescent="0.2">
      <c r="A340" s="16"/>
      <c r="B340" s="16"/>
      <c r="C340" s="178"/>
      <c r="D340" s="178"/>
      <c r="E340" s="178"/>
      <c r="F340" s="178"/>
      <c r="G340" s="178"/>
      <c r="H340" s="178"/>
      <c r="I340" s="178"/>
      <c r="J340" s="178"/>
      <c r="K340" s="178"/>
      <c r="L340" s="178"/>
      <c r="M340" s="16"/>
    </row>
    <row r="341" spans="1:13" s="18" customFormat="1" x14ac:dyDescent="0.2">
      <c r="A341" s="16"/>
      <c r="B341" s="16"/>
      <c r="C341" s="178"/>
      <c r="D341" s="178"/>
      <c r="E341" s="178"/>
      <c r="F341" s="178"/>
      <c r="G341" s="178"/>
      <c r="H341" s="178"/>
      <c r="I341" s="178"/>
      <c r="J341" s="178"/>
      <c r="K341" s="178"/>
      <c r="L341" s="178"/>
      <c r="M341" s="16"/>
    </row>
    <row r="342" spans="1:13" s="18" customFormat="1" x14ac:dyDescent="0.2">
      <c r="A342" s="16"/>
      <c r="B342" s="16"/>
      <c r="C342" s="178"/>
      <c r="D342" s="178"/>
      <c r="E342" s="178"/>
      <c r="F342" s="178"/>
      <c r="G342" s="178"/>
      <c r="H342" s="178"/>
      <c r="I342" s="178"/>
      <c r="J342" s="178"/>
      <c r="K342" s="178"/>
      <c r="L342" s="178"/>
      <c r="M342" s="16"/>
    </row>
    <row r="343" spans="1:13" s="18" customFormat="1" x14ac:dyDescent="0.2">
      <c r="A343" s="16"/>
      <c r="B343" s="16"/>
      <c r="C343" s="178"/>
      <c r="D343" s="178"/>
      <c r="E343" s="178"/>
      <c r="F343" s="178"/>
      <c r="G343" s="178"/>
      <c r="H343" s="178"/>
      <c r="I343" s="178"/>
      <c r="J343" s="178"/>
      <c r="K343" s="178"/>
      <c r="L343" s="178"/>
      <c r="M343" s="16"/>
    </row>
    <row r="344" spans="1:13" s="18" customFormat="1" x14ac:dyDescent="0.2">
      <c r="A344" s="16"/>
      <c r="B344" s="16"/>
      <c r="C344" s="178"/>
      <c r="D344" s="178"/>
      <c r="E344" s="178"/>
      <c r="F344" s="178"/>
      <c r="G344" s="178"/>
      <c r="H344" s="178"/>
      <c r="I344" s="178"/>
      <c r="J344" s="178"/>
      <c r="K344" s="178"/>
      <c r="L344" s="178"/>
      <c r="M344" s="16"/>
    </row>
    <row r="345" spans="1:13" s="18" customFormat="1" x14ac:dyDescent="0.2">
      <c r="A345" s="16"/>
      <c r="B345" s="16"/>
      <c r="C345" s="178"/>
      <c r="D345" s="178"/>
      <c r="E345" s="178"/>
      <c r="F345" s="178"/>
      <c r="G345" s="178"/>
      <c r="H345" s="178"/>
      <c r="I345" s="178"/>
      <c r="J345" s="178"/>
      <c r="K345" s="178"/>
      <c r="L345" s="178"/>
      <c r="M345" s="16"/>
    </row>
    <row r="346" spans="1:13" s="18" customFormat="1" x14ac:dyDescent="0.2">
      <c r="A346" s="16"/>
      <c r="B346" s="16"/>
      <c r="C346" s="178"/>
      <c r="D346" s="178"/>
      <c r="E346" s="178"/>
      <c r="F346" s="178"/>
      <c r="G346" s="178"/>
      <c r="H346" s="178"/>
      <c r="I346" s="178"/>
      <c r="J346" s="178"/>
      <c r="K346" s="178"/>
      <c r="L346" s="178"/>
      <c r="M346" s="16"/>
    </row>
    <row r="347" spans="1:13" s="18" customFormat="1" x14ac:dyDescent="0.2">
      <c r="A347" s="16"/>
      <c r="B347" s="16"/>
      <c r="C347" s="178"/>
      <c r="D347" s="178"/>
      <c r="E347" s="178"/>
      <c r="F347" s="178"/>
      <c r="G347" s="178"/>
      <c r="H347" s="178"/>
      <c r="I347" s="178"/>
      <c r="J347" s="178"/>
      <c r="K347" s="178"/>
      <c r="L347" s="178"/>
      <c r="M347" s="16"/>
    </row>
    <row r="348" spans="1:13" s="18" customFormat="1" x14ac:dyDescent="0.2">
      <c r="A348" s="16"/>
      <c r="B348" s="16"/>
      <c r="C348" s="178"/>
      <c r="D348" s="178"/>
      <c r="E348" s="178"/>
      <c r="F348" s="178"/>
      <c r="G348" s="178"/>
      <c r="H348" s="178"/>
      <c r="I348" s="178"/>
      <c r="J348" s="178"/>
      <c r="K348" s="178"/>
      <c r="L348" s="178"/>
      <c r="M348" s="16"/>
    </row>
    <row r="349" spans="1:13" s="18" customFormat="1" x14ac:dyDescent="0.2">
      <c r="A349" s="16"/>
      <c r="B349" s="16"/>
      <c r="C349" s="178"/>
      <c r="D349" s="178"/>
      <c r="E349" s="178"/>
      <c r="F349" s="178"/>
      <c r="G349" s="178"/>
      <c r="H349" s="178"/>
      <c r="I349" s="178"/>
      <c r="J349" s="178"/>
      <c r="K349" s="178"/>
      <c r="L349" s="178"/>
      <c r="M349" s="16"/>
    </row>
    <row r="350" spans="1:13" s="18" customFormat="1" x14ac:dyDescent="0.2">
      <c r="A350" s="16"/>
      <c r="B350" s="16"/>
      <c r="C350" s="178"/>
      <c r="D350" s="178"/>
      <c r="E350" s="178"/>
      <c r="F350" s="178"/>
      <c r="G350" s="178"/>
      <c r="H350" s="178"/>
      <c r="I350" s="178"/>
      <c r="J350" s="178"/>
      <c r="K350" s="178"/>
      <c r="L350" s="178"/>
      <c r="M350" s="16"/>
    </row>
    <row r="351" spans="1:13" s="18" customFormat="1" x14ac:dyDescent="0.2">
      <c r="A351" s="16"/>
      <c r="B351" s="16"/>
      <c r="C351" s="178"/>
      <c r="D351" s="178"/>
      <c r="E351" s="178"/>
      <c r="F351" s="178"/>
      <c r="G351" s="178"/>
      <c r="H351" s="178"/>
      <c r="I351" s="178"/>
      <c r="J351" s="178"/>
      <c r="K351" s="178"/>
      <c r="L351" s="178"/>
      <c r="M351" s="16"/>
    </row>
    <row r="352" spans="1:13" s="18" customFormat="1" x14ac:dyDescent="0.2">
      <c r="A352" s="16"/>
      <c r="B352" s="16"/>
      <c r="C352" s="178"/>
      <c r="D352" s="178"/>
      <c r="E352" s="178"/>
      <c r="F352" s="178"/>
      <c r="G352" s="178"/>
      <c r="H352" s="178"/>
      <c r="I352" s="178"/>
      <c r="J352" s="178"/>
      <c r="K352" s="178"/>
      <c r="L352" s="178"/>
      <c r="M352" s="16"/>
    </row>
    <row r="353" spans="1:13" s="18" customFormat="1" x14ac:dyDescent="0.2">
      <c r="A353" s="16"/>
      <c r="B353" s="16"/>
      <c r="C353" s="178"/>
      <c r="D353" s="178"/>
      <c r="E353" s="178"/>
      <c r="F353" s="178"/>
      <c r="G353" s="178"/>
      <c r="H353" s="178"/>
      <c r="I353" s="178"/>
      <c r="J353" s="178"/>
      <c r="K353" s="178"/>
      <c r="L353" s="178"/>
      <c r="M353" s="16"/>
    </row>
    <row r="354" spans="1:13" s="18" customFormat="1" x14ac:dyDescent="0.2">
      <c r="A354" s="16"/>
      <c r="B354" s="16"/>
      <c r="C354" s="178"/>
      <c r="D354" s="178"/>
      <c r="E354" s="178"/>
      <c r="F354" s="178"/>
      <c r="G354" s="178"/>
      <c r="H354" s="178"/>
      <c r="I354" s="178"/>
      <c r="J354" s="178"/>
      <c r="K354" s="178"/>
      <c r="L354" s="178"/>
      <c r="M354" s="16"/>
    </row>
    <row r="355" spans="1:13" s="18" customFormat="1" x14ac:dyDescent="0.2">
      <c r="A355" s="16"/>
      <c r="B355" s="16"/>
      <c r="C355" s="178"/>
      <c r="D355" s="178"/>
      <c r="E355" s="178"/>
      <c r="F355" s="178"/>
      <c r="G355" s="178"/>
      <c r="H355" s="178"/>
      <c r="I355" s="178"/>
      <c r="J355" s="178"/>
      <c r="K355" s="178"/>
      <c r="L355" s="178"/>
      <c r="M355" s="16"/>
    </row>
    <row r="356" spans="1:13" s="18" customFormat="1" x14ac:dyDescent="0.2">
      <c r="A356" s="16"/>
      <c r="B356" s="16"/>
      <c r="C356" s="178"/>
      <c r="D356" s="178"/>
      <c r="E356" s="178"/>
      <c r="F356" s="178"/>
      <c r="G356" s="178"/>
      <c r="H356" s="178"/>
      <c r="I356" s="178"/>
      <c r="J356" s="178"/>
      <c r="K356" s="178"/>
      <c r="L356" s="178"/>
      <c r="M356" s="16"/>
    </row>
    <row r="357" spans="1:13" s="18" customFormat="1" x14ac:dyDescent="0.2">
      <c r="A357" s="16"/>
      <c r="B357" s="16"/>
      <c r="C357" s="178"/>
      <c r="D357" s="178"/>
      <c r="E357" s="178"/>
      <c r="F357" s="178"/>
      <c r="G357" s="178"/>
      <c r="H357" s="178"/>
      <c r="I357" s="178"/>
      <c r="J357" s="178"/>
      <c r="K357" s="178"/>
      <c r="L357" s="178"/>
      <c r="M357" s="16"/>
    </row>
    <row r="358" spans="1:13" s="18" customFormat="1" x14ac:dyDescent="0.2">
      <c r="A358" s="16"/>
      <c r="B358" s="16"/>
      <c r="C358" s="178"/>
      <c r="D358" s="178"/>
      <c r="E358" s="178"/>
      <c r="F358" s="178"/>
      <c r="G358" s="178"/>
      <c r="H358" s="178"/>
      <c r="I358" s="178"/>
      <c r="J358" s="178"/>
      <c r="K358" s="178"/>
      <c r="L358" s="178"/>
      <c r="M358" s="16"/>
    </row>
    <row r="359" spans="1:13" s="18" customFormat="1" x14ac:dyDescent="0.2">
      <c r="A359" s="16"/>
      <c r="B359" s="16"/>
      <c r="C359" s="178"/>
      <c r="D359" s="178"/>
      <c r="E359" s="178"/>
      <c r="F359" s="178"/>
      <c r="G359" s="178"/>
      <c r="H359" s="178"/>
      <c r="I359" s="178"/>
      <c r="J359" s="178"/>
      <c r="K359" s="178"/>
      <c r="L359" s="178"/>
      <c r="M359" s="16"/>
    </row>
    <row r="360" spans="1:13" s="18" customFormat="1" x14ac:dyDescent="0.2">
      <c r="A360" s="16"/>
      <c r="B360" s="16"/>
      <c r="C360" s="178"/>
      <c r="D360" s="178"/>
      <c r="E360" s="178"/>
      <c r="F360" s="178"/>
      <c r="G360" s="178"/>
      <c r="H360" s="178"/>
      <c r="I360" s="178"/>
      <c r="J360" s="178"/>
      <c r="K360" s="178"/>
      <c r="L360" s="178"/>
      <c r="M360" s="16"/>
    </row>
    <row r="361" spans="1:13" s="18" customFormat="1" x14ac:dyDescent="0.2">
      <c r="A361" s="16"/>
      <c r="B361" s="16"/>
      <c r="C361" s="178"/>
      <c r="D361" s="178"/>
      <c r="E361" s="178"/>
      <c r="F361" s="178"/>
      <c r="G361" s="178"/>
      <c r="H361" s="178"/>
      <c r="I361" s="178"/>
      <c r="J361" s="178"/>
      <c r="K361" s="178"/>
      <c r="L361" s="178"/>
      <c r="M361" s="16"/>
    </row>
    <row r="362" spans="1:13" s="18" customFormat="1" x14ac:dyDescent="0.2">
      <c r="A362" s="16"/>
      <c r="B362" s="16"/>
      <c r="C362" s="178"/>
      <c r="D362" s="178"/>
      <c r="E362" s="178"/>
      <c r="F362" s="178"/>
      <c r="G362" s="178"/>
      <c r="H362" s="178"/>
      <c r="I362" s="178"/>
      <c r="J362" s="178"/>
      <c r="K362" s="178"/>
      <c r="L362" s="178"/>
      <c r="M362" s="16"/>
    </row>
    <row r="363" spans="1:13" s="18" customFormat="1" x14ac:dyDescent="0.2">
      <c r="A363" s="16"/>
      <c r="B363" s="16"/>
      <c r="C363" s="178"/>
      <c r="D363" s="178"/>
      <c r="E363" s="178"/>
      <c r="F363" s="178"/>
      <c r="G363" s="178"/>
      <c r="H363" s="178"/>
      <c r="I363" s="178"/>
      <c r="J363" s="178"/>
      <c r="K363" s="178"/>
      <c r="L363" s="178"/>
      <c r="M363" s="16"/>
    </row>
    <row r="364" spans="1:13" s="18" customFormat="1" x14ac:dyDescent="0.2">
      <c r="A364" s="16"/>
      <c r="B364" s="16"/>
      <c r="C364" s="178"/>
      <c r="D364" s="178"/>
      <c r="E364" s="178"/>
      <c r="F364" s="178"/>
      <c r="G364" s="178"/>
      <c r="H364" s="178"/>
      <c r="I364" s="178"/>
      <c r="J364" s="178"/>
      <c r="K364" s="178"/>
      <c r="L364" s="178"/>
      <c r="M364" s="16"/>
    </row>
    <row r="365" spans="1:13" s="18" customFormat="1" x14ac:dyDescent="0.2">
      <c r="A365" s="16"/>
      <c r="B365" s="16"/>
      <c r="C365" s="178"/>
      <c r="D365" s="178"/>
      <c r="E365" s="178"/>
      <c r="F365" s="178"/>
      <c r="G365" s="178"/>
      <c r="H365" s="178"/>
      <c r="I365" s="178"/>
      <c r="J365" s="178"/>
      <c r="K365" s="178"/>
      <c r="L365" s="178"/>
      <c r="M365" s="16"/>
    </row>
    <row r="366" spans="1:13" s="18" customFormat="1" x14ac:dyDescent="0.2">
      <c r="A366" s="16"/>
      <c r="B366" s="16"/>
      <c r="C366" s="178"/>
      <c r="D366" s="178"/>
      <c r="E366" s="178"/>
      <c r="F366" s="178"/>
      <c r="G366" s="178"/>
      <c r="H366" s="178"/>
      <c r="I366" s="178"/>
      <c r="J366" s="178"/>
      <c r="K366" s="178"/>
      <c r="L366" s="178"/>
      <c r="M366" s="16"/>
    </row>
    <row r="367" spans="1:13" s="18" customFormat="1" x14ac:dyDescent="0.2">
      <c r="A367" s="16"/>
      <c r="B367" s="16"/>
      <c r="C367" s="178"/>
      <c r="D367" s="178"/>
      <c r="E367" s="178"/>
      <c r="F367" s="178"/>
      <c r="G367" s="178"/>
      <c r="H367" s="178"/>
      <c r="I367" s="178"/>
      <c r="J367" s="178"/>
      <c r="K367" s="178"/>
      <c r="L367" s="178"/>
      <c r="M367" s="16"/>
    </row>
    <row r="368" spans="1:13" s="18" customFormat="1" x14ac:dyDescent="0.2">
      <c r="A368" s="16"/>
      <c r="B368" s="16"/>
      <c r="C368" s="178"/>
      <c r="D368" s="178"/>
      <c r="E368" s="178"/>
      <c r="F368" s="178"/>
      <c r="G368" s="178"/>
      <c r="H368" s="178"/>
      <c r="I368" s="178"/>
      <c r="J368" s="178"/>
      <c r="K368" s="178"/>
      <c r="L368" s="178"/>
      <c r="M368" s="16"/>
    </row>
    <row r="369" spans="1:13" s="18" customFormat="1" x14ac:dyDescent="0.2">
      <c r="A369" s="16"/>
      <c r="B369" s="16"/>
      <c r="C369" s="178"/>
      <c r="D369" s="178"/>
      <c r="E369" s="178"/>
      <c r="F369" s="178"/>
      <c r="G369" s="178"/>
      <c r="H369" s="178"/>
      <c r="I369" s="178"/>
      <c r="J369" s="178"/>
      <c r="K369" s="178"/>
      <c r="L369" s="178"/>
      <c r="M369" s="16"/>
    </row>
    <row r="370" spans="1:13" s="18" customFormat="1" x14ac:dyDescent="0.2">
      <c r="A370" s="16"/>
      <c r="B370" s="16"/>
      <c r="C370" s="178"/>
      <c r="D370" s="178"/>
      <c r="E370" s="178"/>
      <c r="F370" s="178"/>
      <c r="G370" s="178"/>
      <c r="H370" s="178"/>
      <c r="I370" s="178"/>
      <c r="J370" s="178"/>
      <c r="K370" s="178"/>
      <c r="L370" s="178"/>
      <c r="M370" s="16"/>
    </row>
    <row r="371" spans="1:13" s="18" customFormat="1" x14ac:dyDescent="0.2">
      <c r="A371" s="16"/>
      <c r="B371" s="16"/>
      <c r="C371" s="178"/>
      <c r="D371" s="178"/>
      <c r="E371" s="178"/>
      <c r="F371" s="178"/>
      <c r="G371" s="178"/>
      <c r="H371" s="178"/>
      <c r="I371" s="178"/>
      <c r="J371" s="178"/>
      <c r="K371" s="178"/>
      <c r="L371" s="178"/>
      <c r="M371" s="16"/>
    </row>
    <row r="372" spans="1:13" s="18" customFormat="1" x14ac:dyDescent="0.2">
      <c r="A372" s="16"/>
      <c r="B372" s="16"/>
      <c r="C372" s="178"/>
      <c r="D372" s="178"/>
      <c r="E372" s="178"/>
      <c r="F372" s="178"/>
      <c r="G372" s="178"/>
      <c r="H372" s="178"/>
      <c r="I372" s="178"/>
      <c r="J372" s="178"/>
      <c r="K372" s="178"/>
      <c r="L372" s="178"/>
      <c r="M372" s="16"/>
    </row>
    <row r="373" spans="1:13" s="18" customFormat="1" x14ac:dyDescent="0.2">
      <c r="A373" s="16"/>
      <c r="B373" s="16"/>
      <c r="C373" s="178"/>
      <c r="D373" s="178"/>
      <c r="E373" s="178"/>
      <c r="F373" s="178"/>
      <c r="G373" s="178"/>
      <c r="H373" s="178"/>
      <c r="I373" s="178"/>
      <c r="J373" s="178"/>
      <c r="K373" s="178"/>
      <c r="L373" s="178"/>
      <c r="M373" s="16"/>
    </row>
    <row r="374" spans="1:13" s="18" customFormat="1" x14ac:dyDescent="0.2">
      <c r="A374" s="16"/>
      <c r="B374" s="16"/>
      <c r="C374" s="178"/>
      <c r="D374" s="178"/>
      <c r="E374" s="178"/>
      <c r="F374" s="178"/>
      <c r="G374" s="178"/>
      <c r="H374" s="178"/>
      <c r="I374" s="178"/>
      <c r="J374" s="178"/>
      <c r="K374" s="178"/>
      <c r="L374" s="178"/>
      <c r="M374" s="16"/>
    </row>
    <row r="375" spans="1:13" s="18" customFormat="1" x14ac:dyDescent="0.2">
      <c r="A375" s="16"/>
      <c r="B375" s="16"/>
      <c r="C375" s="178"/>
      <c r="D375" s="178"/>
      <c r="E375" s="178"/>
      <c r="F375" s="178"/>
      <c r="G375" s="178"/>
      <c r="H375" s="178"/>
      <c r="I375" s="178"/>
      <c r="J375" s="178"/>
      <c r="K375" s="178"/>
      <c r="L375" s="178"/>
      <c r="M375" s="16"/>
    </row>
    <row r="376" spans="1:13" s="18" customFormat="1" x14ac:dyDescent="0.2">
      <c r="A376" s="16"/>
      <c r="B376" s="16"/>
      <c r="C376" s="178"/>
      <c r="D376" s="178"/>
      <c r="E376" s="178"/>
      <c r="F376" s="178"/>
      <c r="G376" s="178"/>
      <c r="H376" s="178"/>
      <c r="I376" s="178"/>
      <c r="J376" s="178"/>
      <c r="K376" s="178"/>
      <c r="L376" s="178"/>
      <c r="M376" s="16"/>
    </row>
    <row r="377" spans="1:13" s="18" customFormat="1" x14ac:dyDescent="0.2">
      <c r="A377" s="16"/>
      <c r="B377" s="16"/>
      <c r="C377" s="178"/>
      <c r="D377" s="178"/>
      <c r="E377" s="178"/>
      <c r="F377" s="178"/>
      <c r="G377" s="178"/>
      <c r="H377" s="178"/>
      <c r="I377" s="178"/>
      <c r="J377" s="178"/>
      <c r="K377" s="178"/>
      <c r="L377" s="178"/>
      <c r="M377" s="16"/>
    </row>
    <row r="378" spans="1:13" s="18" customFormat="1" x14ac:dyDescent="0.2">
      <c r="A378" s="16"/>
      <c r="B378" s="16"/>
      <c r="C378" s="178"/>
      <c r="D378" s="178"/>
      <c r="E378" s="178"/>
      <c r="F378" s="178"/>
      <c r="G378" s="178"/>
      <c r="H378" s="178"/>
      <c r="I378" s="178"/>
      <c r="J378" s="178"/>
      <c r="K378" s="178"/>
      <c r="L378" s="178"/>
      <c r="M378" s="16"/>
    </row>
    <row r="379" spans="1:13" s="18" customFormat="1" x14ac:dyDescent="0.2">
      <c r="A379" s="16"/>
      <c r="B379" s="16"/>
      <c r="C379" s="178"/>
      <c r="D379" s="178"/>
      <c r="E379" s="178"/>
      <c r="F379" s="178"/>
      <c r="G379" s="178"/>
      <c r="H379" s="178"/>
      <c r="I379" s="178"/>
      <c r="J379" s="178"/>
      <c r="K379" s="178"/>
      <c r="L379" s="178"/>
      <c r="M379" s="16"/>
    </row>
    <row r="380" spans="1:13" s="18" customFormat="1" x14ac:dyDescent="0.2">
      <c r="A380" s="16"/>
      <c r="B380" s="16"/>
      <c r="C380" s="178"/>
      <c r="D380" s="178"/>
      <c r="E380" s="178"/>
      <c r="F380" s="178"/>
      <c r="G380" s="178"/>
      <c r="H380" s="178"/>
      <c r="I380" s="178"/>
      <c r="J380" s="178"/>
      <c r="K380" s="178"/>
      <c r="L380" s="178"/>
      <c r="M380" s="16"/>
    </row>
    <row r="381" spans="1:13" s="18" customFormat="1" x14ac:dyDescent="0.2">
      <c r="A381" s="16"/>
      <c r="B381" s="16"/>
      <c r="C381" s="178"/>
      <c r="D381" s="178"/>
      <c r="E381" s="178"/>
      <c r="F381" s="178"/>
      <c r="G381" s="178"/>
      <c r="H381" s="178"/>
      <c r="I381" s="178"/>
      <c r="J381" s="178"/>
      <c r="K381" s="178"/>
      <c r="L381" s="178"/>
      <c r="M381" s="16"/>
    </row>
    <row r="382" spans="1:13" s="18" customFormat="1" x14ac:dyDescent="0.2">
      <c r="A382" s="16"/>
      <c r="B382" s="16"/>
      <c r="C382" s="178"/>
      <c r="D382" s="178"/>
      <c r="E382" s="178"/>
      <c r="F382" s="178"/>
      <c r="G382" s="178"/>
      <c r="H382" s="178"/>
      <c r="I382" s="178"/>
      <c r="J382" s="178"/>
      <c r="K382" s="178"/>
      <c r="L382" s="178"/>
      <c r="M382" s="16"/>
    </row>
    <row r="383" spans="1:13" s="18" customFormat="1" x14ac:dyDescent="0.2">
      <c r="A383" s="16"/>
      <c r="B383" s="16"/>
      <c r="C383" s="178"/>
      <c r="D383" s="178"/>
      <c r="E383" s="178"/>
      <c r="F383" s="178"/>
      <c r="G383" s="178"/>
      <c r="H383" s="178"/>
      <c r="I383" s="178"/>
      <c r="J383" s="178"/>
      <c r="K383" s="178"/>
      <c r="L383" s="178"/>
      <c r="M383" s="16"/>
    </row>
    <row r="384" spans="1:13" s="18" customFormat="1" x14ac:dyDescent="0.2">
      <c r="A384" s="16"/>
      <c r="B384" s="16"/>
      <c r="C384" s="178"/>
      <c r="D384" s="178"/>
      <c r="E384" s="178"/>
      <c r="F384" s="178"/>
      <c r="G384" s="178"/>
      <c r="H384" s="178"/>
      <c r="I384" s="178"/>
      <c r="J384" s="178"/>
      <c r="K384" s="178"/>
      <c r="L384" s="178"/>
      <c r="M384" s="16"/>
    </row>
    <row r="385" spans="1:13" s="18" customFormat="1" x14ac:dyDescent="0.2">
      <c r="A385" s="16"/>
      <c r="B385" s="16"/>
      <c r="C385" s="178"/>
      <c r="D385" s="178"/>
      <c r="E385" s="178"/>
      <c r="F385" s="178"/>
      <c r="G385" s="178"/>
      <c r="H385" s="178"/>
      <c r="I385" s="178"/>
      <c r="J385" s="178"/>
      <c r="K385" s="178"/>
      <c r="L385" s="178"/>
      <c r="M385" s="16"/>
    </row>
    <row r="386" spans="1:13" s="18" customFormat="1" x14ac:dyDescent="0.2">
      <c r="A386" s="16"/>
      <c r="B386" s="16"/>
      <c r="C386" s="178"/>
      <c r="D386" s="178"/>
      <c r="E386" s="178"/>
      <c r="F386" s="178"/>
      <c r="G386" s="178"/>
      <c r="H386" s="178"/>
      <c r="I386" s="178"/>
      <c r="J386" s="178"/>
      <c r="K386" s="178"/>
      <c r="L386" s="178"/>
      <c r="M386" s="16"/>
    </row>
    <row r="387" spans="1:13" s="18" customFormat="1" x14ac:dyDescent="0.2">
      <c r="A387" s="16"/>
      <c r="B387" s="16"/>
      <c r="C387" s="178"/>
      <c r="D387" s="178"/>
      <c r="E387" s="178"/>
      <c r="F387" s="178"/>
      <c r="G387" s="178"/>
      <c r="H387" s="178"/>
      <c r="I387" s="178"/>
      <c r="J387" s="178"/>
      <c r="K387" s="178"/>
      <c r="L387" s="178"/>
      <c r="M387" s="16"/>
    </row>
    <row r="388" spans="1:13" s="18" customFormat="1" x14ac:dyDescent="0.2">
      <c r="A388" s="16"/>
      <c r="B388" s="16"/>
      <c r="C388" s="178"/>
      <c r="D388" s="178"/>
      <c r="E388" s="178"/>
      <c r="F388" s="178"/>
      <c r="G388" s="178"/>
      <c r="H388" s="178"/>
      <c r="I388" s="178"/>
      <c r="J388" s="178"/>
      <c r="K388" s="178"/>
      <c r="L388" s="178"/>
      <c r="M388" s="16"/>
    </row>
    <row r="389" spans="1:13" s="18" customFormat="1" x14ac:dyDescent="0.2">
      <c r="A389" s="16"/>
      <c r="B389" s="16"/>
      <c r="C389" s="178"/>
      <c r="D389" s="178"/>
      <c r="E389" s="178"/>
      <c r="F389" s="178"/>
      <c r="G389" s="178"/>
      <c r="H389" s="178"/>
      <c r="I389" s="178"/>
      <c r="J389" s="178"/>
      <c r="K389" s="178"/>
      <c r="L389" s="178"/>
      <c r="M389" s="16"/>
    </row>
    <row r="390" spans="1:13" s="18" customFormat="1" x14ac:dyDescent="0.2">
      <c r="A390" s="16"/>
      <c r="B390" s="16"/>
      <c r="C390" s="178"/>
      <c r="D390" s="178"/>
      <c r="E390" s="178"/>
      <c r="F390" s="178"/>
      <c r="G390" s="178"/>
      <c r="H390" s="178"/>
      <c r="I390" s="178"/>
      <c r="J390" s="178"/>
      <c r="K390" s="178"/>
      <c r="L390" s="178"/>
      <c r="M390" s="16"/>
    </row>
    <row r="391" spans="1:13" s="18" customFormat="1" x14ac:dyDescent="0.2">
      <c r="A391" s="16"/>
      <c r="B391" s="16"/>
      <c r="C391" s="178"/>
      <c r="D391" s="178"/>
      <c r="E391" s="178"/>
      <c r="F391" s="178"/>
      <c r="G391" s="178"/>
      <c r="H391" s="178"/>
      <c r="I391" s="178"/>
      <c r="J391" s="178"/>
      <c r="K391" s="178"/>
      <c r="L391" s="178"/>
      <c r="M391" s="16"/>
    </row>
    <row r="392" spans="1:13" s="18" customFormat="1" x14ac:dyDescent="0.2">
      <c r="A392" s="16"/>
      <c r="B392" s="16"/>
      <c r="C392" s="178"/>
      <c r="D392" s="178"/>
      <c r="E392" s="178"/>
      <c r="F392" s="178"/>
      <c r="G392" s="178"/>
      <c r="H392" s="178"/>
      <c r="I392" s="178"/>
      <c r="J392" s="178"/>
      <c r="K392" s="178"/>
      <c r="L392" s="178"/>
      <c r="M392" s="16"/>
    </row>
    <row r="393" spans="1:13" s="18" customFormat="1" x14ac:dyDescent="0.2">
      <c r="A393" s="16"/>
      <c r="B393" s="16"/>
      <c r="C393" s="178"/>
      <c r="D393" s="178"/>
      <c r="E393" s="178"/>
      <c r="F393" s="178"/>
      <c r="G393" s="178"/>
      <c r="H393" s="178"/>
      <c r="I393" s="178"/>
      <c r="J393" s="178"/>
      <c r="K393" s="178"/>
      <c r="L393" s="178"/>
      <c r="M393" s="16"/>
    </row>
    <row r="394" spans="1:13" s="18" customFormat="1" x14ac:dyDescent="0.2">
      <c r="A394" s="16"/>
      <c r="B394" s="16"/>
      <c r="C394" s="178"/>
      <c r="D394" s="178"/>
      <c r="E394" s="178"/>
      <c r="F394" s="178"/>
      <c r="G394" s="178"/>
      <c r="H394" s="178"/>
      <c r="I394" s="178"/>
      <c r="J394" s="178"/>
      <c r="K394" s="178"/>
      <c r="L394" s="178"/>
      <c r="M394" s="16"/>
    </row>
    <row r="395" spans="1:13" s="18" customFormat="1" x14ac:dyDescent="0.2">
      <c r="A395" s="16"/>
      <c r="B395" s="16"/>
      <c r="C395" s="178"/>
      <c r="D395" s="178"/>
      <c r="E395" s="178"/>
      <c r="F395" s="178"/>
      <c r="G395" s="178"/>
      <c r="H395" s="178"/>
      <c r="I395" s="178"/>
      <c r="J395" s="178"/>
      <c r="K395" s="178"/>
      <c r="L395" s="178"/>
      <c r="M395" s="16"/>
    </row>
    <row r="396" spans="1:13" s="18" customFormat="1" x14ac:dyDescent="0.2">
      <c r="A396" s="16"/>
      <c r="B396" s="16"/>
      <c r="C396" s="178"/>
      <c r="D396" s="178"/>
      <c r="E396" s="178"/>
      <c r="F396" s="178"/>
      <c r="G396" s="178"/>
      <c r="H396" s="178"/>
      <c r="I396" s="178"/>
      <c r="J396" s="178"/>
      <c r="K396" s="178"/>
      <c r="L396" s="178"/>
      <c r="M396" s="16"/>
    </row>
    <row r="397" spans="1:13" s="18" customFormat="1" x14ac:dyDescent="0.2">
      <c r="A397" s="16"/>
      <c r="B397" s="16"/>
      <c r="C397" s="178"/>
      <c r="D397" s="178"/>
      <c r="E397" s="178"/>
      <c r="F397" s="178"/>
      <c r="G397" s="178"/>
      <c r="H397" s="178"/>
      <c r="I397" s="178"/>
      <c r="J397" s="178"/>
      <c r="K397" s="178"/>
      <c r="L397" s="178"/>
      <c r="M397" s="16"/>
    </row>
    <row r="398" spans="1:13" s="18" customFormat="1" x14ac:dyDescent="0.2">
      <c r="A398" s="16"/>
      <c r="B398" s="16"/>
      <c r="C398" s="178"/>
      <c r="D398" s="178"/>
      <c r="E398" s="178"/>
      <c r="F398" s="178"/>
      <c r="G398" s="178"/>
      <c r="H398" s="178"/>
      <c r="I398" s="178"/>
      <c r="J398" s="178"/>
      <c r="K398" s="178"/>
      <c r="L398" s="178"/>
      <c r="M398" s="16"/>
    </row>
    <row r="399" spans="1:13" s="18" customFormat="1" x14ac:dyDescent="0.2">
      <c r="A399" s="16"/>
      <c r="B399" s="16"/>
      <c r="C399" s="178"/>
      <c r="D399" s="178"/>
      <c r="E399" s="178"/>
      <c r="F399" s="178"/>
      <c r="G399" s="178"/>
      <c r="H399" s="178"/>
      <c r="I399" s="178"/>
      <c r="J399" s="178"/>
      <c r="K399" s="178"/>
      <c r="L399" s="178"/>
      <c r="M399" s="16"/>
    </row>
    <row r="400" spans="1:13" s="18" customFormat="1" x14ac:dyDescent="0.2">
      <c r="A400" s="16"/>
      <c r="B400" s="16"/>
      <c r="C400" s="178"/>
      <c r="D400" s="178"/>
      <c r="E400" s="178"/>
      <c r="F400" s="178"/>
      <c r="G400" s="178"/>
      <c r="H400" s="178"/>
      <c r="I400" s="178"/>
      <c r="J400" s="178"/>
      <c r="K400" s="178"/>
      <c r="L400" s="178"/>
      <c r="M400" s="16"/>
    </row>
    <row r="401" spans="1:13" s="18" customFormat="1" x14ac:dyDescent="0.2">
      <c r="A401" s="16"/>
      <c r="B401" s="16"/>
      <c r="C401" s="178"/>
      <c r="D401" s="178"/>
      <c r="E401" s="178"/>
      <c r="F401" s="178"/>
      <c r="G401" s="178"/>
      <c r="H401" s="178"/>
      <c r="I401" s="178"/>
      <c r="J401" s="178"/>
      <c r="K401" s="178"/>
      <c r="L401" s="178"/>
      <c r="M401" s="16"/>
    </row>
    <row r="402" spans="1:13" s="18" customFormat="1" x14ac:dyDescent="0.2">
      <c r="A402" s="16"/>
      <c r="B402" s="16"/>
      <c r="C402" s="178"/>
      <c r="D402" s="178"/>
      <c r="E402" s="178"/>
      <c r="F402" s="178"/>
      <c r="G402" s="178"/>
      <c r="H402" s="178"/>
      <c r="I402" s="178"/>
      <c r="J402" s="178"/>
      <c r="K402" s="178"/>
      <c r="L402" s="178"/>
      <c r="M402" s="16"/>
    </row>
    <row r="403" spans="1:13" s="18" customFormat="1" x14ac:dyDescent="0.2">
      <c r="A403" s="16"/>
      <c r="B403" s="16"/>
      <c r="C403" s="178"/>
      <c r="D403" s="178"/>
      <c r="E403" s="178"/>
      <c r="F403" s="178"/>
      <c r="G403" s="178"/>
      <c r="H403" s="178"/>
      <c r="I403" s="178"/>
      <c r="J403" s="178"/>
      <c r="K403" s="178"/>
      <c r="L403" s="178"/>
      <c r="M403" s="16"/>
    </row>
    <row r="404" spans="1:13" s="18" customFormat="1" x14ac:dyDescent="0.2">
      <c r="A404" s="16"/>
      <c r="B404" s="16"/>
      <c r="C404" s="178"/>
      <c r="D404" s="178"/>
      <c r="E404" s="178"/>
      <c r="F404" s="178"/>
      <c r="G404" s="178"/>
      <c r="H404" s="178"/>
      <c r="I404" s="178"/>
      <c r="J404" s="178"/>
      <c r="K404" s="178"/>
      <c r="L404" s="178"/>
      <c r="M404" s="16"/>
    </row>
    <row r="405" spans="1:13" s="18" customFormat="1" x14ac:dyDescent="0.2">
      <c r="A405" s="16"/>
      <c r="B405" s="16"/>
      <c r="C405" s="178"/>
      <c r="D405" s="178"/>
      <c r="E405" s="178"/>
      <c r="F405" s="178"/>
      <c r="G405" s="178"/>
      <c r="H405" s="178"/>
      <c r="I405" s="178"/>
      <c r="J405" s="178"/>
      <c r="K405" s="178"/>
      <c r="L405" s="178"/>
      <c r="M405" s="16"/>
    </row>
    <row r="406" spans="1:13" s="18" customFormat="1" x14ac:dyDescent="0.2">
      <c r="A406" s="16"/>
      <c r="B406" s="16"/>
      <c r="C406" s="178"/>
      <c r="D406" s="178"/>
      <c r="E406" s="178"/>
      <c r="F406" s="178"/>
      <c r="G406" s="178"/>
      <c r="H406" s="178"/>
      <c r="I406" s="178"/>
      <c r="J406" s="178"/>
      <c r="K406" s="178"/>
      <c r="L406" s="178"/>
      <c r="M406" s="16"/>
    </row>
    <row r="407" spans="1:13" s="18" customFormat="1" x14ac:dyDescent="0.2">
      <c r="A407" s="16"/>
      <c r="B407" s="16"/>
      <c r="C407" s="178"/>
      <c r="D407" s="178"/>
      <c r="E407" s="178"/>
      <c r="F407" s="178"/>
      <c r="G407" s="178"/>
      <c r="H407" s="178"/>
      <c r="I407" s="178"/>
      <c r="J407" s="178"/>
      <c r="K407" s="178"/>
      <c r="L407" s="178"/>
      <c r="M407" s="16"/>
    </row>
    <row r="408" spans="1:13" s="18" customFormat="1" x14ac:dyDescent="0.2">
      <c r="A408" s="16"/>
      <c r="B408" s="16"/>
      <c r="C408" s="178"/>
      <c r="D408" s="178"/>
      <c r="E408" s="178"/>
      <c r="F408" s="178"/>
      <c r="G408" s="178"/>
      <c r="H408" s="178"/>
      <c r="I408" s="178"/>
      <c r="J408" s="178"/>
      <c r="K408" s="178"/>
      <c r="L408" s="178"/>
      <c r="M408" s="16"/>
    </row>
    <row r="409" spans="1:13" s="18" customFormat="1" x14ac:dyDescent="0.2">
      <c r="A409" s="16"/>
      <c r="B409" s="16"/>
      <c r="C409" s="178"/>
      <c r="D409" s="178"/>
      <c r="E409" s="178"/>
      <c r="F409" s="178"/>
      <c r="G409" s="178"/>
      <c r="H409" s="178"/>
      <c r="I409" s="178"/>
      <c r="J409" s="178"/>
      <c r="K409" s="178"/>
      <c r="L409" s="178"/>
      <c r="M409" s="16"/>
    </row>
    <row r="410" spans="1:13" s="18" customFormat="1" x14ac:dyDescent="0.2">
      <c r="A410" s="16"/>
      <c r="B410" s="16"/>
      <c r="C410" s="178"/>
      <c r="D410" s="178"/>
      <c r="E410" s="178"/>
      <c r="F410" s="178"/>
      <c r="G410" s="178"/>
      <c r="H410" s="178"/>
      <c r="I410" s="178"/>
      <c r="J410" s="178"/>
      <c r="K410" s="178"/>
      <c r="L410" s="178"/>
      <c r="M410" s="16"/>
    </row>
    <row r="411" spans="1:13" s="18" customFormat="1" x14ac:dyDescent="0.2">
      <c r="A411" s="16"/>
      <c r="B411" s="16"/>
      <c r="C411" s="178"/>
      <c r="D411" s="178"/>
      <c r="E411" s="178"/>
      <c r="F411" s="178"/>
      <c r="G411" s="178"/>
      <c r="H411" s="178"/>
      <c r="I411" s="178"/>
      <c r="J411" s="178"/>
      <c r="K411" s="178"/>
      <c r="L411" s="178"/>
      <c r="M411" s="16"/>
    </row>
    <row r="412" spans="1:13" s="18" customFormat="1" x14ac:dyDescent="0.2">
      <c r="A412" s="16"/>
      <c r="B412" s="16"/>
      <c r="C412" s="178"/>
      <c r="D412" s="178"/>
      <c r="E412" s="178"/>
      <c r="F412" s="178"/>
      <c r="G412" s="178"/>
      <c r="H412" s="178"/>
      <c r="I412" s="178"/>
      <c r="J412" s="178"/>
      <c r="K412" s="178"/>
      <c r="L412" s="178"/>
      <c r="M412" s="16"/>
    </row>
    <row r="413" spans="1:13" s="18" customFormat="1" x14ac:dyDescent="0.2">
      <c r="A413" s="16"/>
      <c r="B413" s="16"/>
      <c r="C413" s="178"/>
      <c r="D413" s="178"/>
      <c r="E413" s="178"/>
      <c r="F413" s="178"/>
      <c r="G413" s="178"/>
      <c r="H413" s="178"/>
      <c r="I413" s="178"/>
      <c r="J413" s="178"/>
      <c r="K413" s="178"/>
      <c r="L413" s="178"/>
      <c r="M413" s="16"/>
    </row>
    <row r="414" spans="1:13" s="18" customFormat="1" x14ac:dyDescent="0.2">
      <c r="A414" s="16"/>
      <c r="B414" s="16"/>
      <c r="C414" s="178"/>
      <c r="D414" s="178"/>
      <c r="E414" s="178"/>
      <c r="F414" s="178"/>
      <c r="G414" s="178"/>
      <c r="H414" s="178"/>
      <c r="I414" s="178"/>
      <c r="J414" s="178"/>
      <c r="K414" s="178"/>
      <c r="L414" s="178"/>
      <c r="M414" s="16"/>
    </row>
    <row r="415" spans="1:13" s="18" customFormat="1" x14ac:dyDescent="0.2">
      <c r="A415" s="16"/>
      <c r="B415" s="16"/>
      <c r="C415" s="178"/>
      <c r="D415" s="178"/>
      <c r="E415" s="178"/>
      <c r="F415" s="178"/>
      <c r="G415" s="178"/>
      <c r="H415" s="178"/>
      <c r="I415" s="178"/>
      <c r="J415" s="178"/>
      <c r="K415" s="178"/>
      <c r="L415" s="178"/>
      <c r="M415" s="16"/>
    </row>
    <row r="416" spans="1:13" s="18" customFormat="1" x14ac:dyDescent="0.2">
      <c r="A416" s="16"/>
      <c r="B416" s="16"/>
      <c r="C416" s="178"/>
      <c r="D416" s="178"/>
      <c r="E416" s="178"/>
      <c r="F416" s="178"/>
      <c r="G416" s="178"/>
      <c r="H416" s="178"/>
      <c r="I416" s="178"/>
      <c r="J416" s="178"/>
      <c r="K416" s="178"/>
      <c r="L416" s="178"/>
      <c r="M416" s="16"/>
    </row>
    <row r="417" spans="1:13" s="18" customFormat="1" x14ac:dyDescent="0.2">
      <c r="A417" s="16"/>
      <c r="B417" s="16"/>
      <c r="C417" s="178"/>
      <c r="D417" s="178"/>
      <c r="E417" s="178"/>
      <c r="F417" s="178"/>
      <c r="G417" s="178"/>
      <c r="H417" s="178"/>
      <c r="I417" s="178"/>
      <c r="J417" s="178"/>
      <c r="K417" s="178"/>
      <c r="L417" s="178"/>
      <c r="M417" s="16"/>
    </row>
    <row r="418" spans="1:13" s="18" customFormat="1" x14ac:dyDescent="0.2">
      <c r="A418" s="16"/>
      <c r="B418" s="16"/>
      <c r="C418" s="178"/>
      <c r="D418" s="178"/>
      <c r="E418" s="178"/>
      <c r="F418" s="178"/>
      <c r="G418" s="178"/>
      <c r="H418" s="178"/>
      <c r="I418" s="178"/>
      <c r="J418" s="178"/>
      <c r="K418" s="178"/>
      <c r="L418" s="178"/>
      <c r="M418" s="16"/>
    </row>
    <row r="419" spans="1:13" s="18" customFormat="1" x14ac:dyDescent="0.2">
      <c r="A419" s="16"/>
      <c r="B419" s="16"/>
      <c r="C419" s="178"/>
      <c r="D419" s="178"/>
      <c r="E419" s="178"/>
      <c r="F419" s="178"/>
      <c r="G419" s="178"/>
      <c r="H419" s="178"/>
      <c r="I419" s="178"/>
      <c r="J419" s="178"/>
      <c r="K419" s="178"/>
      <c r="L419" s="178"/>
      <c r="M419" s="16"/>
    </row>
    <row r="420" spans="1:13" s="18" customFormat="1" x14ac:dyDescent="0.2">
      <c r="A420" s="16"/>
      <c r="B420" s="16"/>
      <c r="C420" s="178"/>
      <c r="D420" s="178"/>
      <c r="E420" s="178"/>
      <c r="F420" s="178"/>
      <c r="G420" s="178"/>
      <c r="H420" s="178"/>
      <c r="I420" s="178"/>
      <c r="J420" s="178"/>
      <c r="K420" s="178"/>
      <c r="L420" s="178"/>
      <c r="M420" s="16"/>
    </row>
    <row r="421" spans="1:13" s="18" customFormat="1" x14ac:dyDescent="0.2">
      <c r="A421" s="16"/>
      <c r="B421" s="16"/>
      <c r="C421" s="178"/>
      <c r="D421" s="178"/>
      <c r="E421" s="178"/>
      <c r="F421" s="178"/>
      <c r="G421" s="178"/>
      <c r="H421" s="178"/>
      <c r="I421" s="178"/>
      <c r="J421" s="178"/>
      <c r="K421" s="178"/>
      <c r="L421" s="178"/>
      <c r="M421" s="16"/>
    </row>
    <row r="422" spans="1:13" s="18" customFormat="1" x14ac:dyDescent="0.2">
      <c r="A422" s="16"/>
      <c r="B422" s="16"/>
      <c r="C422" s="178"/>
      <c r="D422" s="178"/>
      <c r="E422" s="178"/>
      <c r="F422" s="178"/>
      <c r="G422" s="178"/>
      <c r="H422" s="178"/>
      <c r="I422" s="178"/>
      <c r="J422" s="178"/>
      <c r="K422" s="178"/>
      <c r="L422" s="178"/>
      <c r="M422" s="16"/>
    </row>
    <row r="423" spans="1:13" s="18" customFormat="1" x14ac:dyDescent="0.2">
      <c r="A423" s="16"/>
      <c r="B423" s="16"/>
      <c r="C423" s="178"/>
      <c r="D423" s="178"/>
      <c r="E423" s="178"/>
      <c r="F423" s="178"/>
      <c r="G423" s="178"/>
      <c r="H423" s="178"/>
      <c r="I423" s="178"/>
      <c r="J423" s="178"/>
      <c r="K423" s="178"/>
      <c r="L423" s="178"/>
      <c r="M423" s="16"/>
    </row>
    <row r="424" spans="1:13" s="18" customFormat="1" x14ac:dyDescent="0.2">
      <c r="A424" s="16"/>
      <c r="B424" s="16"/>
      <c r="C424" s="178"/>
      <c r="D424" s="178"/>
      <c r="E424" s="178"/>
      <c r="F424" s="178"/>
      <c r="G424" s="178"/>
      <c r="H424" s="178"/>
      <c r="I424" s="178"/>
      <c r="J424" s="178"/>
      <c r="K424" s="178"/>
      <c r="L424" s="178"/>
      <c r="M424" s="16"/>
    </row>
    <row r="425" spans="1:13" s="18" customFormat="1" x14ac:dyDescent="0.2">
      <c r="A425" s="16"/>
      <c r="B425" s="16"/>
      <c r="C425" s="178"/>
      <c r="D425" s="178"/>
      <c r="E425" s="178"/>
      <c r="F425" s="178"/>
      <c r="G425" s="178"/>
      <c r="H425" s="178"/>
      <c r="I425" s="178"/>
      <c r="J425" s="178"/>
      <c r="K425" s="178"/>
      <c r="L425" s="178"/>
      <c r="M425" s="16"/>
    </row>
    <row r="426" spans="1:13" s="18" customFormat="1" x14ac:dyDescent="0.2">
      <c r="A426" s="16"/>
      <c r="B426" s="16"/>
      <c r="C426" s="178"/>
      <c r="D426" s="178"/>
      <c r="E426" s="178"/>
      <c r="F426" s="178"/>
      <c r="G426" s="178"/>
      <c r="H426" s="178"/>
      <c r="I426" s="178"/>
      <c r="J426" s="178"/>
      <c r="K426" s="178"/>
      <c r="L426" s="178"/>
      <c r="M426" s="16"/>
    </row>
    <row r="427" spans="1:13" s="18" customFormat="1" x14ac:dyDescent="0.2">
      <c r="A427" s="16"/>
      <c r="B427" s="16"/>
      <c r="C427" s="178"/>
      <c r="D427" s="178"/>
      <c r="E427" s="178"/>
      <c r="F427" s="178"/>
      <c r="G427" s="178"/>
      <c r="H427" s="178"/>
      <c r="I427" s="178"/>
      <c r="J427" s="178"/>
      <c r="K427" s="178"/>
      <c r="L427" s="178"/>
      <c r="M427" s="16"/>
    </row>
    <row r="428" spans="1:13" s="18" customFormat="1" x14ac:dyDescent="0.2">
      <c r="A428" s="16"/>
      <c r="B428" s="16"/>
      <c r="C428" s="178"/>
      <c r="D428" s="178"/>
      <c r="E428" s="178"/>
      <c r="F428" s="178"/>
      <c r="G428" s="178"/>
      <c r="H428" s="178"/>
      <c r="I428" s="178"/>
      <c r="J428" s="178"/>
      <c r="K428" s="178"/>
      <c r="L428" s="178"/>
      <c r="M428" s="16"/>
    </row>
    <row r="429" spans="1:13" s="18" customFormat="1" x14ac:dyDescent="0.2">
      <c r="A429" s="16"/>
      <c r="B429" s="16"/>
      <c r="C429" s="178"/>
      <c r="D429" s="178"/>
      <c r="E429" s="178"/>
      <c r="F429" s="178"/>
      <c r="G429" s="178"/>
      <c r="H429" s="178"/>
      <c r="I429" s="178"/>
      <c r="J429" s="178"/>
      <c r="K429" s="178"/>
      <c r="L429" s="178"/>
      <c r="M429" s="16"/>
    </row>
    <row r="430" spans="1:13" s="18" customFormat="1" x14ac:dyDescent="0.2">
      <c r="A430" s="16"/>
      <c r="B430" s="16"/>
      <c r="C430" s="178"/>
      <c r="D430" s="178"/>
      <c r="E430" s="178"/>
      <c r="F430" s="178"/>
      <c r="G430" s="178"/>
      <c r="H430" s="178"/>
      <c r="I430" s="178"/>
      <c r="J430" s="178"/>
      <c r="K430" s="178"/>
      <c r="L430" s="178"/>
      <c r="M430" s="16"/>
    </row>
    <row r="431" spans="1:13" s="18" customFormat="1" x14ac:dyDescent="0.2">
      <c r="A431" s="16"/>
      <c r="B431" s="16"/>
      <c r="C431" s="178"/>
      <c r="D431" s="178"/>
      <c r="E431" s="178"/>
      <c r="F431" s="178"/>
      <c r="G431" s="178"/>
      <c r="H431" s="178"/>
      <c r="I431" s="178"/>
      <c r="J431" s="178"/>
      <c r="K431" s="178"/>
      <c r="L431" s="178"/>
      <c r="M431" s="16"/>
    </row>
    <row r="432" spans="1:13" s="18" customFormat="1" x14ac:dyDescent="0.2">
      <c r="A432" s="16"/>
      <c r="B432" s="16"/>
      <c r="C432" s="178"/>
      <c r="D432" s="178"/>
      <c r="E432" s="178"/>
      <c r="F432" s="178"/>
      <c r="G432" s="178"/>
      <c r="H432" s="178"/>
      <c r="I432" s="178"/>
      <c r="J432" s="178"/>
      <c r="K432" s="178"/>
      <c r="L432" s="178"/>
      <c r="M432" s="16"/>
    </row>
    <row r="433" spans="1:13" s="18" customFormat="1" x14ac:dyDescent="0.2">
      <c r="A433" s="16"/>
      <c r="B433" s="16"/>
      <c r="C433" s="178"/>
      <c r="D433" s="178"/>
      <c r="E433" s="178"/>
      <c r="F433" s="178"/>
      <c r="G433" s="178"/>
      <c r="H433" s="178"/>
      <c r="I433" s="178"/>
      <c r="J433" s="178"/>
      <c r="K433" s="178"/>
      <c r="L433" s="178"/>
      <c r="M433" s="16"/>
    </row>
    <row r="434" spans="1:13" s="18" customFormat="1" x14ac:dyDescent="0.2">
      <c r="A434" s="16"/>
      <c r="B434" s="16"/>
      <c r="C434" s="178"/>
      <c r="D434" s="178"/>
      <c r="E434" s="178"/>
      <c r="F434" s="178"/>
      <c r="G434" s="178"/>
      <c r="H434" s="178"/>
      <c r="I434" s="178"/>
      <c r="J434" s="178"/>
      <c r="K434" s="178"/>
      <c r="L434" s="178"/>
      <c r="M434" s="16"/>
    </row>
    <row r="435" spans="1:13" s="18" customFormat="1" x14ac:dyDescent="0.2">
      <c r="A435" s="16"/>
      <c r="B435" s="16"/>
      <c r="C435" s="178"/>
      <c r="D435" s="178"/>
      <c r="E435" s="178"/>
      <c r="F435" s="178"/>
      <c r="G435" s="178"/>
      <c r="H435" s="178"/>
      <c r="I435" s="178"/>
      <c r="J435" s="178"/>
      <c r="K435" s="178"/>
      <c r="L435" s="178"/>
      <c r="M435" s="16"/>
    </row>
    <row r="436" spans="1:13" s="18" customFormat="1" x14ac:dyDescent="0.2">
      <c r="A436" s="16"/>
      <c r="B436" s="16"/>
      <c r="C436" s="178"/>
      <c r="D436" s="178"/>
      <c r="E436" s="178"/>
      <c r="F436" s="178"/>
      <c r="G436" s="178"/>
      <c r="H436" s="178"/>
      <c r="I436" s="178"/>
      <c r="J436" s="178"/>
      <c r="K436" s="178"/>
      <c r="L436" s="178"/>
      <c r="M436" s="16"/>
    </row>
    <row r="437" spans="1:13" s="18" customFormat="1" x14ac:dyDescent="0.2">
      <c r="A437" s="16"/>
      <c r="B437" s="16"/>
      <c r="C437" s="178"/>
      <c r="D437" s="178"/>
      <c r="E437" s="178"/>
      <c r="F437" s="178"/>
      <c r="G437" s="178"/>
      <c r="H437" s="178"/>
      <c r="I437" s="178"/>
      <c r="J437" s="178"/>
      <c r="K437" s="178"/>
      <c r="L437" s="178"/>
      <c r="M437" s="16"/>
    </row>
    <row r="438" spans="1:13" s="18" customFormat="1" x14ac:dyDescent="0.2">
      <c r="A438" s="16"/>
      <c r="B438" s="16"/>
      <c r="C438" s="178"/>
      <c r="D438" s="178"/>
      <c r="E438" s="178"/>
      <c r="F438" s="178"/>
      <c r="G438" s="178"/>
      <c r="H438" s="178"/>
      <c r="I438" s="178"/>
      <c r="J438" s="178"/>
      <c r="K438" s="178"/>
      <c r="L438" s="178"/>
      <c r="M438" s="16"/>
    </row>
    <row r="439" spans="1:13" s="18" customFormat="1" x14ac:dyDescent="0.2">
      <c r="A439" s="16"/>
      <c r="B439" s="16"/>
      <c r="C439" s="178"/>
      <c r="D439" s="178"/>
      <c r="E439" s="178"/>
      <c r="F439" s="178"/>
      <c r="G439" s="178"/>
      <c r="H439" s="178"/>
      <c r="I439" s="178"/>
      <c r="J439" s="178"/>
      <c r="K439" s="178"/>
      <c r="L439" s="178"/>
      <c r="M439" s="16"/>
    </row>
    <row r="440" spans="1:13" s="18" customFormat="1" x14ac:dyDescent="0.2">
      <c r="A440" s="16"/>
      <c r="B440" s="16"/>
      <c r="C440" s="178"/>
      <c r="D440" s="178"/>
      <c r="E440" s="178"/>
      <c r="F440" s="178"/>
      <c r="G440" s="178"/>
      <c r="H440" s="178"/>
      <c r="I440" s="178"/>
      <c r="J440" s="178"/>
      <c r="K440" s="178"/>
      <c r="L440" s="178"/>
      <c r="M440" s="16"/>
    </row>
    <row r="441" spans="1:13" s="18" customFormat="1" x14ac:dyDescent="0.2">
      <c r="A441" s="16"/>
      <c r="B441" s="16"/>
      <c r="C441" s="178"/>
      <c r="D441" s="178"/>
      <c r="E441" s="178"/>
      <c r="F441" s="178"/>
      <c r="G441" s="178"/>
      <c r="H441" s="178"/>
      <c r="I441" s="178"/>
      <c r="J441" s="178"/>
      <c r="K441" s="178"/>
      <c r="L441" s="178"/>
      <c r="M441" s="16"/>
    </row>
    <row r="442" spans="1:13" s="18" customFormat="1" x14ac:dyDescent="0.2">
      <c r="A442" s="16"/>
      <c r="B442" s="16"/>
      <c r="C442" s="178"/>
      <c r="D442" s="178"/>
      <c r="E442" s="178"/>
      <c r="F442" s="178"/>
      <c r="G442" s="178"/>
      <c r="H442" s="178"/>
      <c r="I442" s="178"/>
      <c r="J442" s="178"/>
      <c r="K442" s="178"/>
      <c r="L442" s="178"/>
      <c r="M442" s="16"/>
    </row>
    <row r="443" spans="1:13" s="18" customFormat="1" x14ac:dyDescent="0.2">
      <c r="A443" s="16"/>
      <c r="B443" s="16"/>
      <c r="C443" s="178"/>
      <c r="D443" s="178"/>
      <c r="E443" s="178"/>
      <c r="F443" s="178"/>
      <c r="G443" s="178"/>
      <c r="H443" s="178"/>
      <c r="I443" s="178"/>
      <c r="J443" s="178"/>
      <c r="K443" s="178"/>
      <c r="L443" s="178"/>
      <c r="M443" s="16"/>
    </row>
    <row r="444" spans="1:13" s="18" customFormat="1" x14ac:dyDescent="0.2">
      <c r="A444" s="16"/>
      <c r="B444" s="16"/>
      <c r="C444" s="178"/>
      <c r="D444" s="178"/>
      <c r="E444" s="178"/>
      <c r="F444" s="178"/>
      <c r="G444" s="178"/>
      <c r="H444" s="178"/>
      <c r="I444" s="178"/>
      <c r="J444" s="178"/>
      <c r="K444" s="178"/>
      <c r="L444" s="178"/>
      <c r="M444" s="16"/>
    </row>
    <row r="445" spans="1:13" s="18" customFormat="1" x14ac:dyDescent="0.2">
      <c r="A445" s="16"/>
      <c r="B445" s="16"/>
      <c r="C445" s="178"/>
      <c r="D445" s="178"/>
      <c r="E445" s="178"/>
      <c r="F445" s="178"/>
      <c r="G445" s="178"/>
      <c r="H445" s="178"/>
      <c r="I445" s="178"/>
      <c r="J445" s="178"/>
      <c r="K445" s="178"/>
      <c r="L445" s="178"/>
      <c r="M445" s="16"/>
    </row>
    <row r="446" spans="1:13" s="18" customFormat="1" x14ac:dyDescent="0.2">
      <c r="A446" s="16"/>
      <c r="B446" s="16"/>
      <c r="C446" s="178"/>
      <c r="D446" s="178"/>
      <c r="E446" s="178"/>
      <c r="F446" s="178"/>
      <c r="G446" s="178"/>
      <c r="H446" s="178"/>
      <c r="I446" s="178"/>
      <c r="J446" s="178"/>
      <c r="K446" s="178"/>
      <c r="L446" s="178"/>
      <c r="M446" s="16"/>
    </row>
    <row r="447" spans="1:13" s="18" customFormat="1" x14ac:dyDescent="0.2">
      <c r="A447" s="16"/>
      <c r="B447" s="16"/>
      <c r="C447" s="178"/>
      <c r="D447" s="178"/>
      <c r="E447" s="178"/>
      <c r="F447" s="178"/>
      <c r="G447" s="178"/>
      <c r="H447" s="178"/>
      <c r="I447" s="178"/>
      <c r="J447" s="178"/>
      <c r="K447" s="178"/>
      <c r="L447" s="178"/>
      <c r="M447" s="16"/>
    </row>
    <row r="448" spans="1:13" s="18" customFormat="1" x14ac:dyDescent="0.2">
      <c r="A448" s="16"/>
      <c r="B448" s="16"/>
      <c r="C448" s="178"/>
      <c r="D448" s="178"/>
      <c r="E448" s="178"/>
      <c r="F448" s="178"/>
      <c r="G448" s="178"/>
      <c r="H448" s="178"/>
      <c r="I448" s="178"/>
      <c r="J448" s="178"/>
      <c r="K448" s="178"/>
      <c r="L448" s="178"/>
      <c r="M448" s="16"/>
    </row>
    <row r="449" spans="1:13" s="18" customFormat="1" x14ac:dyDescent="0.2">
      <c r="A449" s="16"/>
      <c r="B449" s="16"/>
      <c r="C449" s="178"/>
      <c r="D449" s="178"/>
      <c r="E449" s="178"/>
      <c r="F449" s="178"/>
      <c r="G449" s="178"/>
      <c r="H449" s="178"/>
      <c r="I449" s="178"/>
      <c r="J449" s="178"/>
      <c r="K449" s="178"/>
      <c r="L449" s="178"/>
      <c r="M449" s="16"/>
    </row>
    <row r="450" spans="1:13" s="18" customFormat="1" x14ac:dyDescent="0.2">
      <c r="A450" s="16"/>
      <c r="B450" s="16"/>
      <c r="C450" s="178"/>
      <c r="D450" s="178"/>
      <c r="E450" s="178"/>
      <c r="F450" s="178"/>
      <c r="G450" s="178"/>
      <c r="H450" s="178"/>
      <c r="I450" s="178"/>
      <c r="J450" s="178"/>
      <c r="K450" s="178"/>
      <c r="L450" s="178"/>
      <c r="M450" s="16"/>
    </row>
    <row r="451" spans="1:13" s="18" customFormat="1" x14ac:dyDescent="0.2">
      <c r="A451" s="16"/>
      <c r="B451" s="16"/>
      <c r="C451" s="178"/>
      <c r="D451" s="178"/>
      <c r="E451" s="178"/>
      <c r="F451" s="178"/>
      <c r="G451" s="178"/>
      <c r="H451" s="178"/>
      <c r="I451" s="178"/>
      <c r="J451" s="178"/>
      <c r="K451" s="178"/>
      <c r="L451" s="178"/>
      <c r="M451" s="16"/>
    </row>
    <row r="452" spans="1:13" s="18" customFormat="1" x14ac:dyDescent="0.2">
      <c r="A452" s="16"/>
      <c r="B452" s="16"/>
      <c r="C452" s="178"/>
      <c r="D452" s="178"/>
      <c r="E452" s="178"/>
      <c r="F452" s="178"/>
      <c r="G452" s="178"/>
      <c r="H452" s="178"/>
      <c r="I452" s="178"/>
      <c r="J452" s="178"/>
      <c r="K452" s="178"/>
      <c r="L452" s="178"/>
      <c r="M452" s="16"/>
    </row>
    <row r="453" spans="1:13" s="18" customFormat="1" x14ac:dyDescent="0.2">
      <c r="A453" s="16"/>
      <c r="B453" s="16"/>
      <c r="C453" s="178"/>
      <c r="D453" s="178"/>
      <c r="E453" s="178"/>
      <c r="F453" s="178"/>
      <c r="G453" s="178"/>
      <c r="H453" s="178"/>
      <c r="I453" s="178"/>
      <c r="J453" s="178"/>
      <c r="K453" s="178"/>
      <c r="L453" s="178"/>
      <c r="M453" s="16"/>
    </row>
    <row r="454" spans="1:13" s="18" customFormat="1" x14ac:dyDescent="0.2">
      <c r="A454" s="16"/>
      <c r="B454" s="16"/>
      <c r="C454" s="178"/>
      <c r="D454" s="178"/>
      <c r="E454" s="178"/>
      <c r="F454" s="178"/>
      <c r="G454" s="178"/>
      <c r="H454" s="178"/>
      <c r="I454" s="178"/>
      <c r="J454" s="178"/>
      <c r="K454" s="178"/>
      <c r="L454" s="178"/>
      <c r="M454" s="16"/>
    </row>
    <row r="455" spans="1:13" s="18" customFormat="1" x14ac:dyDescent="0.2">
      <c r="A455" s="16"/>
      <c r="B455" s="16"/>
      <c r="C455" s="178"/>
      <c r="D455" s="178"/>
      <c r="E455" s="178"/>
      <c r="F455" s="178"/>
      <c r="G455" s="178"/>
      <c r="H455" s="178"/>
      <c r="I455" s="178"/>
      <c r="J455" s="178"/>
      <c r="K455" s="178"/>
      <c r="L455" s="178"/>
      <c r="M455" s="16"/>
    </row>
    <row r="456" spans="1:13" s="18" customFormat="1" x14ac:dyDescent="0.2">
      <c r="A456" s="16"/>
      <c r="B456" s="16"/>
      <c r="C456" s="178"/>
      <c r="D456" s="178"/>
      <c r="E456" s="178"/>
      <c r="F456" s="178"/>
      <c r="G456" s="178"/>
      <c r="H456" s="178"/>
      <c r="I456" s="178"/>
      <c r="J456" s="178"/>
      <c r="K456" s="178"/>
      <c r="L456" s="178"/>
      <c r="M456" s="16"/>
    </row>
    <row r="457" spans="1:13" s="18" customFormat="1" x14ac:dyDescent="0.2">
      <c r="A457" s="16"/>
      <c r="B457" s="16"/>
      <c r="C457" s="178"/>
      <c r="D457" s="178"/>
      <c r="E457" s="178"/>
      <c r="F457" s="178"/>
      <c r="G457" s="178"/>
      <c r="H457" s="178"/>
      <c r="I457" s="178"/>
      <c r="J457" s="178"/>
      <c r="K457" s="178"/>
      <c r="L457" s="178"/>
      <c r="M457" s="16"/>
    </row>
    <row r="458" spans="1:13" s="18" customFormat="1" x14ac:dyDescent="0.2">
      <c r="A458" s="16"/>
      <c r="B458" s="16"/>
      <c r="C458" s="178"/>
      <c r="D458" s="178"/>
      <c r="E458" s="178"/>
      <c r="F458" s="178"/>
      <c r="G458" s="178"/>
      <c r="H458" s="178"/>
      <c r="I458" s="178"/>
      <c r="J458" s="178"/>
      <c r="K458" s="178"/>
      <c r="L458" s="178"/>
      <c r="M458" s="16"/>
    </row>
    <row r="459" spans="1:13" s="18" customFormat="1" x14ac:dyDescent="0.2">
      <c r="A459" s="16"/>
      <c r="B459" s="16"/>
      <c r="C459" s="178"/>
      <c r="D459" s="178"/>
      <c r="E459" s="178"/>
      <c r="F459" s="178"/>
      <c r="G459" s="178"/>
      <c r="H459" s="178"/>
      <c r="I459" s="178"/>
      <c r="J459" s="178"/>
      <c r="K459" s="178"/>
      <c r="L459" s="178"/>
      <c r="M459" s="16"/>
    </row>
    <row r="460" spans="1:13" s="18" customFormat="1" x14ac:dyDescent="0.2">
      <c r="A460" s="16"/>
      <c r="B460" s="16"/>
      <c r="C460" s="178"/>
      <c r="D460" s="178"/>
      <c r="E460" s="178"/>
      <c r="F460" s="178"/>
      <c r="G460" s="178"/>
      <c r="H460" s="178"/>
      <c r="I460" s="178"/>
      <c r="J460" s="178"/>
      <c r="K460" s="178"/>
      <c r="L460" s="178"/>
      <c r="M460" s="16"/>
    </row>
    <row r="461" spans="1:13" s="18" customFormat="1" x14ac:dyDescent="0.2">
      <c r="A461" s="16"/>
      <c r="B461" s="16"/>
      <c r="C461" s="178"/>
      <c r="D461" s="178"/>
      <c r="E461" s="178"/>
      <c r="F461" s="178"/>
      <c r="G461" s="178"/>
      <c r="H461" s="178"/>
      <c r="I461" s="178"/>
      <c r="J461" s="178"/>
      <c r="K461" s="178"/>
      <c r="L461" s="178"/>
      <c r="M461" s="16"/>
    </row>
    <row r="462" spans="1:13" s="18" customFormat="1" x14ac:dyDescent="0.2">
      <c r="A462" s="16"/>
      <c r="B462" s="16"/>
      <c r="C462" s="178"/>
      <c r="D462" s="178"/>
      <c r="E462" s="178"/>
      <c r="F462" s="178"/>
      <c r="G462" s="178"/>
      <c r="H462" s="178"/>
      <c r="I462" s="178"/>
      <c r="J462" s="178"/>
      <c r="K462" s="178"/>
      <c r="L462" s="178"/>
      <c r="M462" s="16"/>
    </row>
    <row r="463" spans="1:13" s="18" customFormat="1" x14ac:dyDescent="0.2">
      <c r="A463" s="16"/>
      <c r="B463" s="16"/>
      <c r="C463" s="178"/>
      <c r="D463" s="178"/>
      <c r="E463" s="178"/>
      <c r="F463" s="178"/>
      <c r="G463" s="178"/>
      <c r="H463" s="178"/>
      <c r="I463" s="178"/>
      <c r="J463" s="178"/>
      <c r="K463" s="178"/>
      <c r="L463" s="178"/>
      <c r="M463" s="16"/>
    </row>
    <row r="464" spans="1:13" s="18" customFormat="1" x14ac:dyDescent="0.2">
      <c r="A464" s="16"/>
      <c r="B464" s="16"/>
      <c r="C464" s="178"/>
      <c r="D464" s="178"/>
      <c r="E464" s="178"/>
      <c r="F464" s="178"/>
      <c r="G464" s="178"/>
      <c r="H464" s="178"/>
      <c r="I464" s="178"/>
      <c r="J464" s="178"/>
      <c r="K464" s="178"/>
      <c r="L464" s="178"/>
      <c r="M464" s="16"/>
    </row>
    <row r="465" spans="1:13" s="18" customFormat="1" x14ac:dyDescent="0.2">
      <c r="A465" s="16"/>
      <c r="B465" s="16"/>
      <c r="C465" s="178"/>
      <c r="D465" s="178"/>
      <c r="E465" s="178"/>
      <c r="F465" s="178"/>
      <c r="G465" s="178"/>
      <c r="H465" s="178"/>
      <c r="I465" s="178"/>
      <c r="J465" s="178"/>
      <c r="K465" s="178"/>
      <c r="L465" s="178"/>
      <c r="M465" s="16"/>
    </row>
    <row r="466" spans="1:13" s="18" customFormat="1" x14ac:dyDescent="0.2">
      <c r="A466" s="16"/>
      <c r="B466" s="16"/>
      <c r="C466" s="178"/>
      <c r="D466" s="178"/>
      <c r="E466" s="178"/>
      <c r="F466" s="178"/>
      <c r="G466" s="178"/>
      <c r="H466" s="178"/>
      <c r="I466" s="178"/>
      <c r="J466" s="178"/>
      <c r="K466" s="178"/>
      <c r="L466" s="178"/>
      <c r="M466" s="16"/>
    </row>
    <row r="467" spans="1:13" s="18" customFormat="1" x14ac:dyDescent="0.2">
      <c r="A467" s="16"/>
      <c r="B467" s="16"/>
      <c r="C467" s="178"/>
      <c r="D467" s="178"/>
      <c r="E467" s="178"/>
      <c r="F467" s="178"/>
      <c r="G467" s="178"/>
      <c r="H467" s="178"/>
      <c r="I467" s="178"/>
      <c r="J467" s="178"/>
      <c r="K467" s="178"/>
      <c r="L467" s="178"/>
      <c r="M467" s="16"/>
    </row>
    <row r="468" spans="1:13" s="18" customFormat="1" x14ac:dyDescent="0.2">
      <c r="A468" s="16"/>
      <c r="B468" s="16"/>
      <c r="C468" s="178"/>
      <c r="D468" s="178"/>
      <c r="E468" s="178"/>
      <c r="F468" s="178"/>
      <c r="G468" s="178"/>
      <c r="H468" s="178"/>
      <c r="I468" s="178"/>
      <c r="J468" s="178"/>
      <c r="K468" s="178"/>
      <c r="L468" s="178"/>
      <c r="M468" s="16"/>
    </row>
    <row r="469" spans="1:13" s="18" customFormat="1" x14ac:dyDescent="0.2">
      <c r="A469" s="16"/>
      <c r="B469" s="16"/>
      <c r="C469" s="178"/>
      <c r="D469" s="178"/>
      <c r="E469" s="178"/>
      <c r="F469" s="178"/>
      <c r="G469" s="178"/>
      <c r="H469" s="178"/>
      <c r="I469" s="178"/>
      <c r="J469" s="178"/>
      <c r="K469" s="178"/>
      <c r="L469" s="178"/>
      <c r="M469" s="16"/>
    </row>
    <row r="470" spans="1:13" s="18" customFormat="1" x14ac:dyDescent="0.2">
      <c r="A470" s="16"/>
      <c r="B470" s="16"/>
      <c r="C470" s="178"/>
      <c r="D470" s="178"/>
      <c r="E470" s="178"/>
      <c r="F470" s="178"/>
      <c r="G470" s="178"/>
      <c r="H470" s="178"/>
      <c r="I470" s="178"/>
      <c r="J470" s="178"/>
      <c r="K470" s="178"/>
      <c r="L470" s="178"/>
      <c r="M470" s="16"/>
    </row>
    <row r="471" spans="1:13" s="18" customFormat="1" x14ac:dyDescent="0.2">
      <c r="A471" s="16"/>
      <c r="B471" s="16"/>
      <c r="C471" s="178"/>
      <c r="D471" s="178"/>
      <c r="E471" s="178"/>
      <c r="F471" s="178"/>
      <c r="G471" s="178"/>
      <c r="H471" s="178"/>
      <c r="I471" s="178"/>
      <c r="J471" s="178"/>
      <c r="K471" s="178"/>
      <c r="L471" s="178"/>
      <c r="M471" s="16"/>
    </row>
    <row r="472" spans="1:13" s="18" customFormat="1" x14ac:dyDescent="0.2">
      <c r="A472" s="16"/>
      <c r="B472" s="16"/>
      <c r="C472" s="178"/>
      <c r="D472" s="178"/>
      <c r="E472" s="178"/>
      <c r="F472" s="178"/>
      <c r="G472" s="178"/>
      <c r="H472" s="178"/>
      <c r="I472" s="178"/>
      <c r="J472" s="178"/>
      <c r="K472" s="178"/>
      <c r="L472" s="178"/>
      <c r="M472" s="16"/>
    </row>
    <row r="473" spans="1:13" s="18" customFormat="1" x14ac:dyDescent="0.2">
      <c r="A473" s="16"/>
      <c r="B473" s="16"/>
      <c r="C473" s="178"/>
      <c r="D473" s="178"/>
      <c r="E473" s="178"/>
      <c r="F473" s="178"/>
      <c r="G473" s="178"/>
      <c r="H473" s="178"/>
      <c r="I473" s="178"/>
      <c r="J473" s="178"/>
      <c r="K473" s="178"/>
      <c r="L473" s="178"/>
      <c r="M473" s="16"/>
    </row>
    <row r="474" spans="1:13" s="18" customFormat="1" x14ac:dyDescent="0.2">
      <c r="A474" s="16"/>
      <c r="B474" s="16"/>
      <c r="C474" s="178"/>
      <c r="D474" s="178"/>
      <c r="E474" s="178"/>
      <c r="F474" s="178"/>
      <c r="G474" s="178"/>
      <c r="H474" s="178"/>
      <c r="I474" s="178"/>
      <c r="J474" s="178"/>
      <c r="K474" s="178"/>
      <c r="L474" s="178"/>
      <c r="M474" s="16"/>
    </row>
    <row r="475" spans="1:13" s="18" customFormat="1" x14ac:dyDescent="0.2">
      <c r="A475" s="16"/>
      <c r="B475" s="16"/>
      <c r="C475" s="178"/>
      <c r="D475" s="178"/>
      <c r="E475" s="178"/>
      <c r="F475" s="178"/>
      <c r="G475" s="178"/>
      <c r="H475" s="178"/>
      <c r="I475" s="178"/>
      <c r="J475" s="178"/>
      <c r="K475" s="178"/>
      <c r="L475" s="178"/>
      <c r="M475" s="16"/>
    </row>
    <row r="476" spans="1:13" s="18" customFormat="1" x14ac:dyDescent="0.2">
      <c r="A476" s="16"/>
      <c r="B476" s="16"/>
      <c r="C476" s="178"/>
      <c r="D476" s="178"/>
      <c r="E476" s="178"/>
      <c r="F476" s="178"/>
      <c r="G476" s="178"/>
      <c r="H476" s="178"/>
      <c r="I476" s="178"/>
      <c r="J476" s="178"/>
      <c r="K476" s="178"/>
      <c r="L476" s="178"/>
      <c r="M476" s="16"/>
    </row>
    <row r="477" spans="1:13" s="18" customFormat="1" x14ac:dyDescent="0.2">
      <c r="A477" s="16"/>
      <c r="B477" s="16"/>
      <c r="C477" s="178"/>
      <c r="D477" s="178"/>
      <c r="E477" s="178"/>
      <c r="F477" s="178"/>
      <c r="G477" s="178"/>
      <c r="H477" s="178"/>
      <c r="I477" s="178"/>
      <c r="J477" s="178"/>
      <c r="K477" s="178"/>
      <c r="L477" s="178"/>
      <c r="M477" s="16"/>
    </row>
    <row r="478" spans="1:13" s="18" customFormat="1" x14ac:dyDescent="0.2">
      <c r="A478" s="16"/>
      <c r="B478" s="16"/>
      <c r="C478" s="178"/>
      <c r="D478" s="178"/>
      <c r="E478" s="178"/>
      <c r="F478" s="178"/>
      <c r="G478" s="178"/>
      <c r="H478" s="178"/>
      <c r="I478" s="178"/>
      <c r="J478" s="178"/>
      <c r="K478" s="178"/>
      <c r="L478" s="178"/>
      <c r="M478" s="16"/>
    </row>
    <row r="479" spans="1:13" s="18" customFormat="1" x14ac:dyDescent="0.2">
      <c r="A479" s="16"/>
      <c r="B479" s="16"/>
      <c r="C479" s="178"/>
      <c r="D479" s="178"/>
      <c r="E479" s="178"/>
      <c r="F479" s="178"/>
      <c r="G479" s="178"/>
      <c r="H479" s="178"/>
      <c r="I479" s="178"/>
      <c r="J479" s="178"/>
      <c r="K479" s="178"/>
      <c r="L479" s="178"/>
      <c r="M479" s="16"/>
    </row>
    <row r="480" spans="1:13" s="18" customFormat="1" x14ac:dyDescent="0.2">
      <c r="A480" s="16"/>
      <c r="B480" s="16"/>
      <c r="C480" s="178"/>
      <c r="D480" s="178"/>
      <c r="E480" s="178"/>
      <c r="F480" s="178"/>
      <c r="G480" s="178"/>
      <c r="H480" s="178"/>
      <c r="I480" s="178"/>
      <c r="J480" s="178"/>
      <c r="K480" s="178"/>
      <c r="L480" s="178"/>
      <c r="M480" s="16"/>
    </row>
    <row r="481" spans="1:13" s="18" customFormat="1" x14ac:dyDescent="0.2">
      <c r="A481" s="16"/>
      <c r="B481" s="16"/>
      <c r="C481" s="178"/>
      <c r="D481" s="178"/>
      <c r="E481" s="178"/>
      <c r="F481" s="178"/>
      <c r="G481" s="178"/>
      <c r="H481" s="178"/>
      <c r="I481" s="178"/>
      <c r="J481" s="178"/>
      <c r="K481" s="178"/>
      <c r="L481" s="178"/>
      <c r="M481" s="16"/>
    </row>
    <row r="482" spans="1:13" s="18" customFormat="1" x14ac:dyDescent="0.2">
      <c r="A482" s="16"/>
      <c r="B482" s="16"/>
      <c r="C482" s="178"/>
      <c r="D482" s="178"/>
      <c r="E482" s="178"/>
      <c r="F482" s="178"/>
      <c r="G482" s="178"/>
      <c r="H482" s="178"/>
      <c r="I482" s="178"/>
      <c r="J482" s="178"/>
      <c r="K482" s="178"/>
      <c r="L482" s="178"/>
      <c r="M482" s="16"/>
    </row>
    <row r="483" spans="1:13" s="18" customFormat="1" x14ac:dyDescent="0.2">
      <c r="A483" s="16"/>
      <c r="B483" s="16"/>
      <c r="C483" s="178"/>
      <c r="D483" s="178"/>
      <c r="E483" s="178"/>
      <c r="F483" s="178"/>
      <c r="G483" s="178"/>
      <c r="H483" s="178"/>
      <c r="I483" s="178"/>
      <c r="J483" s="178"/>
      <c r="K483" s="178"/>
      <c r="L483" s="178"/>
      <c r="M483" s="16"/>
    </row>
    <row r="484" spans="1:13" s="18" customFormat="1" x14ac:dyDescent="0.2">
      <c r="A484" s="16"/>
      <c r="B484" s="16"/>
      <c r="C484" s="178"/>
      <c r="D484" s="178"/>
      <c r="E484" s="178"/>
      <c r="F484" s="178"/>
      <c r="G484" s="178"/>
      <c r="H484" s="178"/>
      <c r="I484" s="178"/>
      <c r="J484" s="178"/>
      <c r="K484" s="178"/>
      <c r="L484" s="178"/>
      <c r="M484" s="16"/>
    </row>
    <row r="485" spans="1:13" s="18" customFormat="1" x14ac:dyDescent="0.2">
      <c r="A485" s="16"/>
      <c r="B485" s="16"/>
      <c r="C485" s="178"/>
      <c r="D485" s="178"/>
      <c r="E485" s="178"/>
      <c r="F485" s="178"/>
      <c r="G485" s="178"/>
      <c r="H485" s="178"/>
      <c r="I485" s="178"/>
      <c r="J485" s="178"/>
      <c r="K485" s="178"/>
      <c r="L485" s="178"/>
      <c r="M485" s="16"/>
    </row>
    <row r="486" spans="1:13" s="18" customFormat="1" x14ac:dyDescent="0.2">
      <c r="A486" s="16"/>
      <c r="B486" s="16"/>
      <c r="C486" s="178"/>
      <c r="D486" s="178"/>
      <c r="E486" s="178"/>
      <c r="F486" s="178"/>
      <c r="G486" s="178"/>
      <c r="H486" s="178"/>
      <c r="I486" s="178"/>
      <c r="J486" s="178"/>
      <c r="K486" s="178"/>
      <c r="L486" s="178"/>
      <c r="M486" s="16"/>
    </row>
    <row r="487" spans="1:13" s="18" customFormat="1" x14ac:dyDescent="0.2">
      <c r="A487" s="16"/>
      <c r="B487" s="16"/>
      <c r="C487" s="178"/>
      <c r="D487" s="178"/>
      <c r="E487" s="178"/>
      <c r="F487" s="178"/>
      <c r="G487" s="178"/>
      <c r="H487" s="178"/>
      <c r="I487" s="178"/>
      <c r="J487" s="178"/>
      <c r="K487" s="178"/>
      <c r="L487" s="178"/>
      <c r="M487" s="16"/>
    </row>
    <row r="488" spans="1:13" s="18" customFormat="1" x14ac:dyDescent="0.2">
      <c r="A488" s="16"/>
      <c r="B488" s="16"/>
      <c r="C488" s="178"/>
      <c r="D488" s="178"/>
      <c r="E488" s="178"/>
      <c r="F488" s="178"/>
      <c r="G488" s="178"/>
      <c r="H488" s="178"/>
      <c r="I488" s="178"/>
      <c r="J488" s="178"/>
      <c r="K488" s="178"/>
      <c r="L488" s="178"/>
      <c r="M488" s="16"/>
    </row>
    <row r="489" spans="1:13" s="18" customFormat="1" x14ac:dyDescent="0.2">
      <c r="A489" s="16"/>
      <c r="B489" s="16"/>
      <c r="C489" s="178"/>
      <c r="D489" s="178"/>
      <c r="E489" s="178"/>
      <c r="F489" s="178"/>
      <c r="G489" s="178"/>
      <c r="H489" s="178"/>
      <c r="I489" s="178"/>
      <c r="J489" s="178"/>
      <c r="K489" s="178"/>
      <c r="L489" s="178"/>
      <c r="M489" s="16"/>
    </row>
    <row r="490" spans="1:13" s="18" customFormat="1" x14ac:dyDescent="0.2">
      <c r="A490" s="16"/>
      <c r="B490" s="16"/>
      <c r="C490" s="178"/>
      <c r="D490" s="178"/>
      <c r="E490" s="178"/>
      <c r="F490" s="178"/>
      <c r="G490" s="178"/>
      <c r="H490" s="178"/>
      <c r="I490" s="178"/>
      <c r="J490" s="178"/>
      <c r="K490" s="178"/>
      <c r="L490" s="178"/>
      <c r="M490" s="16"/>
    </row>
    <row r="491" spans="1:13" s="18" customFormat="1" x14ac:dyDescent="0.2">
      <c r="A491" s="16"/>
      <c r="B491" s="16"/>
      <c r="C491" s="178"/>
      <c r="D491" s="178"/>
      <c r="E491" s="178"/>
      <c r="F491" s="178"/>
      <c r="G491" s="178"/>
      <c r="H491" s="178"/>
      <c r="I491" s="178"/>
      <c r="J491" s="178"/>
      <c r="K491" s="178"/>
      <c r="L491" s="178"/>
      <c r="M491" s="16"/>
    </row>
    <row r="492" spans="1:13" s="18" customFormat="1" x14ac:dyDescent="0.2">
      <c r="A492" s="16"/>
      <c r="B492" s="16"/>
      <c r="C492" s="178"/>
      <c r="D492" s="178"/>
      <c r="E492" s="178"/>
      <c r="F492" s="178"/>
      <c r="G492" s="178"/>
      <c r="H492" s="178"/>
      <c r="I492" s="178"/>
      <c r="J492" s="178"/>
      <c r="K492" s="178"/>
      <c r="L492" s="178"/>
      <c r="M492" s="16"/>
    </row>
    <row r="493" spans="1:13" s="18" customFormat="1" x14ac:dyDescent="0.2">
      <c r="A493" s="16"/>
      <c r="B493" s="16"/>
      <c r="C493" s="178"/>
      <c r="D493" s="178"/>
      <c r="E493" s="178"/>
      <c r="F493" s="178"/>
      <c r="G493" s="178"/>
      <c r="H493" s="178"/>
      <c r="I493" s="178"/>
      <c r="J493" s="178"/>
      <c r="K493" s="178"/>
      <c r="L493" s="178"/>
      <c r="M493" s="16"/>
    </row>
    <row r="494" spans="1:13" s="18" customFormat="1" x14ac:dyDescent="0.2">
      <c r="A494" s="16"/>
      <c r="B494" s="16"/>
      <c r="C494" s="178"/>
      <c r="D494" s="178"/>
      <c r="E494" s="178"/>
      <c r="F494" s="178"/>
      <c r="G494" s="178"/>
      <c r="H494" s="178"/>
      <c r="I494" s="178"/>
      <c r="J494" s="178"/>
      <c r="K494" s="178"/>
      <c r="L494" s="178"/>
      <c r="M494" s="16"/>
    </row>
    <row r="495" spans="1:13" s="18" customFormat="1" x14ac:dyDescent="0.2">
      <c r="A495" s="16"/>
      <c r="B495" s="16"/>
      <c r="C495" s="178"/>
      <c r="D495" s="178"/>
      <c r="E495" s="178"/>
      <c r="F495" s="178"/>
      <c r="G495" s="178"/>
      <c r="H495" s="178"/>
      <c r="I495" s="178"/>
      <c r="J495" s="178"/>
      <c r="K495" s="178"/>
      <c r="L495" s="178"/>
      <c r="M495" s="16"/>
    </row>
    <row r="496" spans="1:13" s="18" customFormat="1" x14ac:dyDescent="0.2">
      <c r="A496" s="16"/>
      <c r="B496" s="16"/>
      <c r="C496" s="178"/>
      <c r="D496" s="178"/>
      <c r="E496" s="178"/>
      <c r="F496" s="178"/>
      <c r="G496" s="178"/>
      <c r="H496" s="178"/>
      <c r="I496" s="178"/>
      <c r="J496" s="178"/>
      <c r="K496" s="178"/>
      <c r="L496" s="178"/>
      <c r="M496" s="16"/>
    </row>
    <row r="497" spans="1:13" s="18" customFormat="1" x14ac:dyDescent="0.2">
      <c r="A497" s="16"/>
      <c r="B497" s="16"/>
      <c r="C497" s="178"/>
      <c r="D497" s="178"/>
      <c r="E497" s="178"/>
      <c r="F497" s="178"/>
      <c r="G497" s="178"/>
      <c r="H497" s="178"/>
      <c r="I497" s="178"/>
      <c r="J497" s="178"/>
      <c r="K497" s="178"/>
      <c r="L497" s="178"/>
      <c r="M497" s="16"/>
    </row>
    <row r="498" spans="1:13" s="18" customFormat="1" x14ac:dyDescent="0.2">
      <c r="A498" s="16"/>
      <c r="B498" s="16"/>
      <c r="C498" s="178"/>
      <c r="D498" s="178"/>
      <c r="E498" s="178"/>
      <c r="F498" s="178"/>
      <c r="G498" s="178"/>
      <c r="H498" s="178"/>
      <c r="I498" s="178"/>
      <c r="J498" s="178"/>
      <c r="K498" s="178"/>
      <c r="L498" s="178"/>
      <c r="M498" s="16"/>
    </row>
    <row r="499" spans="1:13" s="18" customFormat="1" x14ac:dyDescent="0.2">
      <c r="A499" s="16"/>
      <c r="B499" s="16"/>
      <c r="C499" s="178"/>
      <c r="D499" s="178"/>
      <c r="E499" s="178"/>
      <c r="F499" s="178"/>
      <c r="G499" s="178"/>
      <c r="H499" s="178"/>
      <c r="I499" s="178"/>
      <c r="J499" s="178"/>
      <c r="K499" s="178"/>
      <c r="L499" s="178"/>
      <c r="M499" s="16"/>
    </row>
    <row r="500" spans="1:13" s="18" customFormat="1" x14ac:dyDescent="0.2">
      <c r="A500" s="16"/>
      <c r="B500" s="16"/>
      <c r="C500" s="178"/>
      <c r="D500" s="178"/>
      <c r="E500" s="178"/>
      <c r="F500" s="178"/>
      <c r="G500" s="178"/>
      <c r="H500" s="178"/>
      <c r="I500" s="178"/>
      <c r="J500" s="178"/>
      <c r="K500" s="178"/>
      <c r="L500" s="178"/>
      <c r="M500" s="16"/>
    </row>
    <row r="501" spans="1:13" s="18" customFormat="1" x14ac:dyDescent="0.2">
      <c r="A501" s="16"/>
      <c r="B501" s="16"/>
      <c r="C501" s="178"/>
      <c r="D501" s="178"/>
      <c r="E501" s="178"/>
      <c r="F501" s="178"/>
      <c r="G501" s="178"/>
      <c r="H501" s="178"/>
      <c r="I501" s="178"/>
      <c r="J501" s="178"/>
      <c r="K501" s="178"/>
      <c r="L501" s="178"/>
      <c r="M501" s="16"/>
    </row>
    <row r="502" spans="1:13" s="18" customFormat="1" x14ac:dyDescent="0.2">
      <c r="A502" s="16"/>
      <c r="B502" s="16"/>
      <c r="C502" s="178"/>
      <c r="D502" s="178"/>
      <c r="E502" s="178"/>
      <c r="F502" s="178"/>
      <c r="G502" s="178"/>
      <c r="H502" s="178"/>
      <c r="I502" s="178"/>
      <c r="J502" s="178"/>
      <c r="K502" s="178"/>
      <c r="L502" s="178"/>
      <c r="M502" s="16"/>
    </row>
    <row r="503" spans="1:13" s="18" customFormat="1" x14ac:dyDescent="0.2">
      <c r="A503" s="16"/>
      <c r="B503" s="16"/>
      <c r="C503" s="178"/>
      <c r="D503" s="178"/>
      <c r="E503" s="178"/>
      <c r="F503" s="178"/>
      <c r="G503" s="178"/>
      <c r="H503" s="178"/>
      <c r="I503" s="178"/>
      <c r="J503" s="178"/>
      <c r="K503" s="178"/>
      <c r="L503" s="178"/>
      <c r="M503" s="16"/>
    </row>
    <row r="504" spans="1:13" s="18" customFormat="1" x14ac:dyDescent="0.2">
      <c r="A504" s="16"/>
      <c r="B504" s="16"/>
      <c r="C504" s="178"/>
      <c r="D504" s="178"/>
      <c r="E504" s="178"/>
      <c r="F504" s="178"/>
      <c r="G504" s="178"/>
      <c r="H504" s="178"/>
      <c r="I504" s="178"/>
      <c r="J504" s="178"/>
      <c r="K504" s="178"/>
      <c r="L504" s="178"/>
      <c r="M504" s="16"/>
    </row>
    <row r="505" spans="1:13" s="18" customFormat="1" x14ac:dyDescent="0.2">
      <c r="A505" s="16"/>
      <c r="B505" s="16"/>
      <c r="C505" s="178"/>
      <c r="D505" s="178"/>
      <c r="E505" s="178"/>
      <c r="F505" s="178"/>
      <c r="G505" s="178"/>
      <c r="H505" s="178"/>
      <c r="I505" s="178"/>
      <c r="J505" s="178"/>
      <c r="K505" s="178"/>
      <c r="L505" s="178"/>
      <c r="M505" s="16"/>
    </row>
    <row r="506" spans="1:13" s="18" customFormat="1" x14ac:dyDescent="0.2">
      <c r="A506" s="16"/>
      <c r="B506" s="16"/>
      <c r="C506" s="178"/>
      <c r="D506" s="178"/>
      <c r="E506" s="178"/>
      <c r="F506" s="178"/>
      <c r="G506" s="178"/>
      <c r="H506" s="178"/>
      <c r="I506" s="178"/>
      <c r="J506" s="178"/>
      <c r="K506" s="178"/>
      <c r="L506" s="178"/>
      <c r="M506" s="16"/>
    </row>
    <row r="507" spans="1:13" s="18" customFormat="1" x14ac:dyDescent="0.2">
      <c r="A507" s="16"/>
      <c r="B507" s="16"/>
      <c r="C507" s="178"/>
      <c r="D507" s="178"/>
      <c r="E507" s="178"/>
      <c r="F507" s="178"/>
      <c r="G507" s="178"/>
      <c r="H507" s="178"/>
      <c r="I507" s="178"/>
      <c r="J507" s="178"/>
      <c r="K507" s="178"/>
      <c r="L507" s="178"/>
      <c r="M507" s="16"/>
    </row>
    <row r="508" spans="1:13" s="18" customFormat="1" x14ac:dyDescent="0.2">
      <c r="A508" s="16"/>
      <c r="B508" s="16"/>
      <c r="C508" s="178"/>
      <c r="D508" s="178"/>
      <c r="E508" s="178"/>
      <c r="F508" s="178"/>
      <c r="G508" s="178"/>
      <c r="H508" s="178"/>
      <c r="I508" s="178"/>
      <c r="J508" s="178"/>
      <c r="K508" s="178"/>
      <c r="L508" s="178"/>
      <c r="M508" s="16"/>
    </row>
    <row r="509" spans="1:13" s="18" customFormat="1" x14ac:dyDescent="0.2">
      <c r="A509" s="16"/>
      <c r="B509" s="16"/>
      <c r="C509" s="178"/>
      <c r="D509" s="178"/>
      <c r="E509" s="178"/>
      <c r="F509" s="178"/>
      <c r="G509" s="178"/>
      <c r="H509" s="178"/>
      <c r="I509" s="178"/>
      <c r="J509" s="178"/>
      <c r="K509" s="178"/>
      <c r="L509" s="178"/>
      <c r="M509" s="16"/>
    </row>
    <row r="510" spans="1:13" s="18" customFormat="1" x14ac:dyDescent="0.2">
      <c r="A510" s="16"/>
      <c r="B510" s="16"/>
      <c r="C510" s="178"/>
      <c r="D510" s="178"/>
      <c r="E510" s="178"/>
      <c r="F510" s="178"/>
      <c r="G510" s="178"/>
      <c r="H510" s="178"/>
      <c r="I510" s="178"/>
      <c r="J510" s="178"/>
      <c r="K510" s="178"/>
      <c r="L510" s="178"/>
      <c r="M510" s="16"/>
    </row>
    <row r="511" spans="1:13" s="18" customFormat="1" x14ac:dyDescent="0.2">
      <c r="A511" s="16"/>
      <c r="B511" s="16"/>
      <c r="C511" s="178"/>
      <c r="D511" s="178"/>
      <c r="E511" s="178"/>
      <c r="F511" s="178"/>
      <c r="G511" s="178"/>
      <c r="H511" s="178"/>
      <c r="I511" s="178"/>
      <c r="J511" s="178"/>
      <c r="K511" s="178"/>
      <c r="L511" s="178"/>
      <c r="M511" s="16"/>
    </row>
    <row r="512" spans="1:13" s="18" customFormat="1" x14ac:dyDescent="0.2">
      <c r="A512" s="16"/>
      <c r="B512" s="16"/>
      <c r="C512" s="178"/>
      <c r="D512" s="178"/>
      <c r="E512" s="178"/>
      <c r="F512" s="178"/>
      <c r="G512" s="178"/>
      <c r="H512" s="178"/>
      <c r="I512" s="178"/>
      <c r="J512" s="178"/>
      <c r="K512" s="178"/>
      <c r="L512" s="178"/>
      <c r="M512" s="16"/>
    </row>
    <row r="513" spans="1:13" s="18" customFormat="1" x14ac:dyDescent="0.2">
      <c r="A513" s="16"/>
      <c r="B513" s="16"/>
      <c r="C513" s="178"/>
      <c r="D513" s="178"/>
      <c r="E513" s="178"/>
      <c r="F513" s="178"/>
      <c r="G513" s="178"/>
      <c r="H513" s="178"/>
      <c r="I513" s="178"/>
      <c r="J513" s="178"/>
      <c r="K513" s="178"/>
      <c r="L513" s="178"/>
      <c r="M513" s="16"/>
    </row>
    <row r="514" spans="1:13" s="18" customFormat="1" x14ac:dyDescent="0.2">
      <c r="A514" s="16"/>
      <c r="B514" s="16"/>
      <c r="C514" s="178"/>
      <c r="D514" s="178"/>
      <c r="E514" s="178"/>
      <c r="F514" s="178"/>
      <c r="G514" s="178"/>
      <c r="H514" s="178"/>
      <c r="I514" s="178"/>
      <c r="J514" s="178"/>
      <c r="K514" s="178"/>
      <c r="L514" s="178"/>
      <c r="M514" s="16"/>
    </row>
    <row r="515" spans="1:13" s="18" customFormat="1" x14ac:dyDescent="0.2">
      <c r="A515" s="16"/>
      <c r="B515" s="16"/>
      <c r="C515" s="178"/>
      <c r="D515" s="178"/>
      <c r="E515" s="178"/>
      <c r="F515" s="178"/>
      <c r="G515" s="178"/>
      <c r="H515" s="178"/>
      <c r="I515" s="178"/>
      <c r="J515" s="178"/>
      <c r="K515" s="178"/>
      <c r="L515" s="178"/>
      <c r="M515" s="16"/>
    </row>
    <row r="516" spans="1:13" s="18" customFormat="1" x14ac:dyDescent="0.2">
      <c r="A516" s="16"/>
      <c r="B516" s="16"/>
      <c r="C516" s="178"/>
      <c r="D516" s="178"/>
      <c r="E516" s="178"/>
      <c r="F516" s="178"/>
      <c r="G516" s="178"/>
      <c r="H516" s="178"/>
      <c r="I516" s="178"/>
      <c r="J516" s="178"/>
      <c r="K516" s="178"/>
      <c r="L516" s="178"/>
      <c r="M516" s="16"/>
    </row>
    <row r="517" spans="1:13" s="18" customFormat="1" x14ac:dyDescent="0.2">
      <c r="A517" s="16"/>
      <c r="B517" s="16"/>
      <c r="C517" s="178"/>
      <c r="D517" s="178"/>
      <c r="E517" s="178"/>
      <c r="F517" s="178"/>
      <c r="G517" s="178"/>
      <c r="H517" s="178"/>
      <c r="I517" s="178"/>
      <c r="J517" s="178"/>
      <c r="K517" s="178"/>
      <c r="L517" s="178"/>
      <c r="M517" s="16"/>
    </row>
    <row r="518" spans="1:13" s="18" customFormat="1" x14ac:dyDescent="0.2">
      <c r="A518" s="16"/>
      <c r="B518" s="16"/>
      <c r="C518" s="178"/>
      <c r="D518" s="178"/>
      <c r="E518" s="178"/>
      <c r="F518" s="178"/>
      <c r="G518" s="178"/>
      <c r="H518" s="178"/>
      <c r="I518" s="178"/>
      <c r="J518" s="178"/>
      <c r="K518" s="178"/>
      <c r="L518" s="178"/>
      <c r="M518" s="16"/>
    </row>
    <row r="519" spans="1:13" s="18" customFormat="1" x14ac:dyDescent="0.2">
      <c r="A519" s="16"/>
      <c r="B519" s="16"/>
      <c r="C519" s="178"/>
      <c r="D519" s="178"/>
      <c r="E519" s="178"/>
      <c r="F519" s="178"/>
      <c r="G519" s="178"/>
      <c r="H519" s="178"/>
      <c r="I519" s="178"/>
      <c r="J519" s="178"/>
      <c r="K519" s="178"/>
      <c r="L519" s="178"/>
      <c r="M519" s="16"/>
    </row>
    <row r="520" spans="1:13" s="18" customFormat="1" x14ac:dyDescent="0.2">
      <c r="A520" s="16"/>
      <c r="B520" s="16"/>
      <c r="C520" s="178"/>
      <c r="D520" s="178"/>
      <c r="E520" s="178"/>
      <c r="F520" s="178"/>
      <c r="G520" s="178"/>
      <c r="H520" s="178"/>
      <c r="I520" s="178"/>
      <c r="J520" s="178"/>
      <c r="K520" s="178"/>
      <c r="L520" s="178"/>
      <c r="M520" s="16"/>
    </row>
    <row r="521" spans="1:13" s="18" customFormat="1" x14ac:dyDescent="0.2">
      <c r="A521" s="16"/>
      <c r="B521" s="16"/>
      <c r="C521" s="178"/>
      <c r="D521" s="178"/>
      <c r="E521" s="178"/>
      <c r="F521" s="178"/>
      <c r="G521" s="178"/>
      <c r="H521" s="178"/>
      <c r="I521" s="178"/>
      <c r="J521" s="178"/>
      <c r="K521" s="178"/>
      <c r="L521" s="178"/>
      <c r="M521" s="16"/>
    </row>
    <row r="522" spans="1:13" s="18" customFormat="1" x14ac:dyDescent="0.2">
      <c r="A522" s="16"/>
      <c r="B522" s="16"/>
      <c r="C522" s="178"/>
      <c r="D522" s="178"/>
      <c r="E522" s="178"/>
      <c r="F522" s="178"/>
      <c r="G522" s="178"/>
      <c r="H522" s="178"/>
      <c r="I522" s="178"/>
      <c r="J522" s="178"/>
      <c r="K522" s="178"/>
      <c r="L522" s="178"/>
      <c r="M522" s="16"/>
    </row>
    <row r="523" spans="1:13" s="18" customFormat="1" x14ac:dyDescent="0.2">
      <c r="A523" s="16"/>
      <c r="B523" s="16"/>
      <c r="C523" s="178"/>
      <c r="D523" s="178"/>
      <c r="E523" s="178"/>
      <c r="F523" s="178"/>
      <c r="G523" s="178"/>
      <c r="H523" s="178"/>
      <c r="I523" s="178"/>
      <c r="J523" s="178"/>
      <c r="K523" s="178"/>
      <c r="L523" s="178"/>
      <c r="M523" s="16"/>
    </row>
    <row r="524" spans="1:13" s="18" customFormat="1" x14ac:dyDescent="0.2">
      <c r="A524" s="16"/>
      <c r="B524" s="16"/>
      <c r="C524" s="178"/>
      <c r="D524" s="178"/>
      <c r="E524" s="178"/>
      <c r="F524" s="178"/>
      <c r="G524" s="178"/>
      <c r="H524" s="178"/>
      <c r="I524" s="178"/>
      <c r="J524" s="178"/>
      <c r="K524" s="178"/>
      <c r="L524" s="178"/>
      <c r="M524" s="16"/>
    </row>
    <row r="525" spans="1:13" s="18" customFormat="1" x14ac:dyDescent="0.2">
      <c r="A525" s="16"/>
      <c r="B525" s="16"/>
      <c r="C525" s="178"/>
      <c r="D525" s="178"/>
      <c r="E525" s="178"/>
      <c r="F525" s="178"/>
      <c r="G525" s="178"/>
      <c r="H525" s="178"/>
      <c r="I525" s="178"/>
      <c r="J525" s="178"/>
      <c r="K525" s="178"/>
      <c r="L525" s="178"/>
      <c r="M525" s="16"/>
    </row>
    <row r="526" spans="1:13" s="18" customFormat="1" x14ac:dyDescent="0.2">
      <c r="A526" s="16"/>
      <c r="B526" s="16"/>
      <c r="C526" s="178"/>
      <c r="D526" s="178"/>
      <c r="E526" s="178"/>
      <c r="F526" s="178"/>
      <c r="G526" s="178"/>
      <c r="H526" s="178"/>
      <c r="I526" s="178"/>
      <c r="J526" s="178"/>
      <c r="K526" s="178"/>
      <c r="L526" s="178"/>
      <c r="M526" s="16"/>
    </row>
    <row r="527" spans="1:13" s="18" customFormat="1" x14ac:dyDescent="0.2">
      <c r="A527" s="16"/>
      <c r="B527" s="16"/>
      <c r="C527" s="178"/>
      <c r="D527" s="178"/>
      <c r="E527" s="178"/>
      <c r="F527" s="178"/>
      <c r="G527" s="178"/>
      <c r="H527" s="178"/>
      <c r="I527" s="178"/>
      <c r="J527" s="178"/>
      <c r="K527" s="178"/>
      <c r="L527" s="178"/>
      <c r="M527" s="16"/>
    </row>
    <row r="528" spans="1:13" s="18" customFormat="1" x14ac:dyDescent="0.2">
      <c r="A528" s="16"/>
      <c r="B528" s="16"/>
      <c r="C528" s="178"/>
      <c r="D528" s="178"/>
      <c r="E528" s="178"/>
      <c r="F528" s="178"/>
      <c r="G528" s="178"/>
      <c r="H528" s="178"/>
      <c r="I528" s="178"/>
      <c r="J528" s="178"/>
      <c r="K528" s="178"/>
      <c r="L528" s="178"/>
      <c r="M528" s="16"/>
    </row>
    <row r="529" spans="1:13" s="18" customFormat="1" x14ac:dyDescent="0.2">
      <c r="A529" s="16"/>
      <c r="B529" s="16"/>
      <c r="C529" s="178"/>
      <c r="D529" s="178"/>
      <c r="E529" s="178"/>
      <c r="F529" s="178"/>
      <c r="G529" s="178"/>
      <c r="H529" s="178"/>
      <c r="I529" s="178"/>
      <c r="J529" s="178"/>
      <c r="K529" s="178"/>
      <c r="L529" s="178"/>
      <c r="M529" s="16"/>
    </row>
    <row r="530" spans="1:13" s="18" customFormat="1" x14ac:dyDescent="0.2">
      <c r="A530" s="16"/>
      <c r="B530" s="16"/>
      <c r="C530" s="178"/>
      <c r="D530" s="178"/>
      <c r="E530" s="178"/>
      <c r="F530" s="178"/>
      <c r="G530" s="178"/>
      <c r="H530" s="178"/>
      <c r="I530" s="178"/>
      <c r="J530" s="178"/>
      <c r="K530" s="178"/>
      <c r="L530" s="178"/>
      <c r="M530" s="16"/>
    </row>
    <row r="531" spans="1:13" s="18" customFormat="1" x14ac:dyDescent="0.2">
      <c r="A531" s="16"/>
      <c r="B531" s="16"/>
      <c r="C531" s="178"/>
      <c r="D531" s="178"/>
      <c r="E531" s="178"/>
      <c r="F531" s="178"/>
      <c r="G531" s="178"/>
      <c r="H531" s="178"/>
      <c r="I531" s="178"/>
      <c r="J531" s="178"/>
      <c r="K531" s="178"/>
      <c r="L531" s="178"/>
      <c r="M531" s="16"/>
    </row>
    <row r="532" spans="1:13" s="18" customFormat="1" x14ac:dyDescent="0.2">
      <c r="A532" s="16"/>
      <c r="B532" s="16"/>
      <c r="C532" s="178"/>
      <c r="D532" s="178"/>
      <c r="E532" s="178"/>
      <c r="F532" s="178"/>
      <c r="G532" s="178"/>
      <c r="H532" s="178"/>
      <c r="I532" s="178"/>
      <c r="J532" s="178"/>
      <c r="K532" s="178"/>
      <c r="L532" s="178"/>
      <c r="M532" s="16"/>
    </row>
    <row r="533" spans="1:13" s="18" customFormat="1" x14ac:dyDescent="0.2">
      <c r="A533" s="16"/>
      <c r="B533" s="16"/>
      <c r="C533" s="178"/>
      <c r="D533" s="178"/>
      <c r="E533" s="178"/>
      <c r="F533" s="178"/>
      <c r="G533" s="178"/>
      <c r="H533" s="178"/>
      <c r="I533" s="178"/>
      <c r="J533" s="178"/>
      <c r="K533" s="178"/>
      <c r="L533" s="178"/>
      <c r="M533" s="16"/>
    </row>
    <row r="534" spans="1:13" s="18" customFormat="1" x14ac:dyDescent="0.2">
      <c r="A534" s="16"/>
      <c r="B534" s="16"/>
      <c r="C534" s="178"/>
      <c r="D534" s="178"/>
      <c r="E534" s="178"/>
      <c r="F534" s="178"/>
      <c r="G534" s="178"/>
      <c r="H534" s="178"/>
      <c r="I534" s="178"/>
      <c r="J534" s="178"/>
      <c r="K534" s="178"/>
      <c r="L534" s="178"/>
      <c r="M534" s="16"/>
    </row>
    <row r="535" spans="1:13" s="18" customFormat="1" x14ac:dyDescent="0.2">
      <c r="A535" s="16"/>
      <c r="B535" s="16"/>
      <c r="C535" s="178"/>
      <c r="D535" s="178"/>
      <c r="E535" s="178"/>
      <c r="F535" s="178"/>
      <c r="G535" s="178"/>
      <c r="H535" s="178"/>
      <c r="I535" s="178"/>
      <c r="J535" s="178"/>
      <c r="K535" s="178"/>
      <c r="L535" s="178"/>
      <c r="M535" s="16"/>
    </row>
    <row r="536" spans="1:13" s="18" customFormat="1" x14ac:dyDescent="0.2">
      <c r="A536" s="16"/>
      <c r="B536" s="16"/>
      <c r="C536" s="178"/>
      <c r="D536" s="178"/>
      <c r="E536" s="178"/>
      <c r="F536" s="178"/>
      <c r="G536" s="178"/>
      <c r="H536" s="178"/>
      <c r="I536" s="178"/>
      <c r="J536" s="178"/>
      <c r="K536" s="178"/>
      <c r="L536" s="178"/>
      <c r="M536" s="16"/>
    </row>
    <row r="537" spans="1:13" s="18" customFormat="1" x14ac:dyDescent="0.2">
      <c r="A537" s="16"/>
      <c r="B537" s="16"/>
      <c r="C537" s="178"/>
      <c r="D537" s="178"/>
      <c r="E537" s="178"/>
      <c r="F537" s="178"/>
      <c r="G537" s="178"/>
      <c r="H537" s="178"/>
      <c r="I537" s="178"/>
      <c r="J537" s="178"/>
      <c r="K537" s="178"/>
      <c r="L537" s="178"/>
      <c r="M537" s="16"/>
    </row>
    <row r="538" spans="1:13" s="18" customFormat="1" x14ac:dyDescent="0.2">
      <c r="A538" s="16"/>
      <c r="B538" s="16"/>
      <c r="C538" s="178"/>
      <c r="D538" s="178"/>
      <c r="E538" s="178"/>
      <c r="F538" s="178"/>
      <c r="G538" s="178"/>
      <c r="H538" s="178"/>
      <c r="I538" s="178"/>
      <c r="J538" s="178"/>
      <c r="K538" s="178"/>
      <c r="L538" s="178"/>
      <c r="M538" s="16"/>
    </row>
    <row r="539" spans="1:13" s="18" customFormat="1" x14ac:dyDescent="0.2">
      <c r="A539" s="16"/>
      <c r="B539" s="16"/>
      <c r="C539" s="178"/>
      <c r="D539" s="178"/>
      <c r="E539" s="178"/>
      <c r="F539" s="178"/>
      <c r="G539" s="178"/>
      <c r="H539" s="178"/>
      <c r="I539" s="178"/>
      <c r="J539" s="178"/>
      <c r="K539" s="178"/>
      <c r="L539" s="178"/>
      <c r="M539" s="16"/>
    </row>
    <row r="540" spans="1:13" s="18" customFormat="1" x14ac:dyDescent="0.2">
      <c r="A540" s="16"/>
      <c r="B540" s="16"/>
      <c r="C540" s="178"/>
      <c r="D540" s="178"/>
      <c r="E540" s="178"/>
      <c r="F540" s="178"/>
      <c r="G540" s="178"/>
      <c r="H540" s="178"/>
      <c r="I540" s="178"/>
      <c r="J540" s="178"/>
      <c r="K540" s="178"/>
      <c r="L540" s="178"/>
      <c r="M540" s="16"/>
    </row>
    <row r="541" spans="1:13" s="18" customFormat="1" x14ac:dyDescent="0.2">
      <c r="A541" s="16"/>
      <c r="B541" s="16"/>
      <c r="C541" s="178"/>
      <c r="D541" s="178"/>
      <c r="E541" s="178"/>
      <c r="F541" s="178"/>
      <c r="G541" s="178"/>
      <c r="H541" s="178"/>
      <c r="I541" s="178"/>
      <c r="J541" s="178"/>
      <c r="K541" s="178"/>
      <c r="L541" s="178"/>
      <c r="M541" s="16"/>
    </row>
    <row r="542" spans="1:13" s="18" customFormat="1" x14ac:dyDescent="0.2">
      <c r="A542" s="16"/>
      <c r="B542" s="16"/>
      <c r="C542" s="178"/>
      <c r="D542" s="178"/>
      <c r="E542" s="178"/>
      <c r="F542" s="178"/>
      <c r="G542" s="178"/>
      <c r="H542" s="178"/>
      <c r="I542" s="178"/>
      <c r="J542" s="178"/>
      <c r="K542" s="178"/>
      <c r="L542" s="178"/>
      <c r="M542" s="16"/>
    </row>
    <row r="543" spans="1:13" s="18" customFormat="1" x14ac:dyDescent="0.2">
      <c r="A543" s="16"/>
      <c r="B543" s="16"/>
      <c r="C543" s="178"/>
      <c r="D543" s="178"/>
      <c r="E543" s="178"/>
      <c r="F543" s="178"/>
      <c r="G543" s="178"/>
      <c r="H543" s="178"/>
      <c r="I543" s="178"/>
      <c r="J543" s="178"/>
      <c r="K543" s="178"/>
      <c r="L543" s="178"/>
      <c r="M543" s="16"/>
    </row>
    <row r="544" spans="1:13" s="18" customFormat="1" x14ac:dyDescent="0.2">
      <c r="A544" s="16"/>
      <c r="B544" s="16"/>
      <c r="C544" s="178"/>
      <c r="D544" s="178"/>
      <c r="E544" s="178"/>
      <c r="F544" s="178"/>
      <c r="G544" s="178"/>
      <c r="H544" s="178"/>
      <c r="I544" s="178"/>
      <c r="J544" s="178"/>
      <c r="K544" s="178"/>
      <c r="L544" s="178"/>
      <c r="M544" s="16"/>
    </row>
    <row r="545" spans="1:13" s="18" customFormat="1" x14ac:dyDescent="0.2">
      <c r="A545" s="16"/>
      <c r="B545" s="16"/>
      <c r="C545" s="178"/>
      <c r="D545" s="178"/>
      <c r="E545" s="178"/>
      <c r="F545" s="178"/>
      <c r="G545" s="178"/>
      <c r="H545" s="178"/>
      <c r="I545" s="178"/>
      <c r="J545" s="178"/>
      <c r="K545" s="178"/>
      <c r="L545" s="178"/>
      <c r="M545" s="16"/>
    </row>
    <row r="546" spans="1:13" s="18" customFormat="1" x14ac:dyDescent="0.2">
      <c r="A546" s="16"/>
      <c r="B546" s="16"/>
      <c r="C546" s="178"/>
      <c r="D546" s="178"/>
      <c r="E546" s="178"/>
      <c r="F546" s="178"/>
      <c r="G546" s="178"/>
      <c r="H546" s="178"/>
      <c r="I546" s="178"/>
      <c r="J546" s="178"/>
      <c r="K546" s="178"/>
      <c r="L546" s="178"/>
      <c r="M546" s="16"/>
    </row>
    <row r="547" spans="1:13" s="18" customFormat="1" x14ac:dyDescent="0.2">
      <c r="A547" s="16"/>
      <c r="B547" s="16"/>
      <c r="C547" s="178"/>
      <c r="D547" s="178"/>
      <c r="E547" s="178"/>
      <c r="F547" s="178"/>
      <c r="G547" s="178"/>
      <c r="H547" s="178"/>
      <c r="I547" s="178"/>
      <c r="J547" s="178"/>
      <c r="K547" s="178"/>
      <c r="L547" s="178"/>
      <c r="M547" s="16"/>
    </row>
    <row r="548" spans="1:13" s="18" customFormat="1" x14ac:dyDescent="0.2">
      <c r="A548" s="16"/>
      <c r="B548" s="16"/>
      <c r="C548" s="178"/>
      <c r="D548" s="178"/>
      <c r="E548" s="178"/>
      <c r="F548" s="178"/>
      <c r="G548" s="178"/>
      <c r="H548" s="178"/>
      <c r="I548" s="178"/>
      <c r="J548" s="178"/>
      <c r="K548" s="178"/>
      <c r="L548" s="178"/>
      <c r="M548" s="16"/>
    </row>
    <row r="549" spans="1:13" s="18" customFormat="1" x14ac:dyDescent="0.2">
      <c r="A549" s="16"/>
      <c r="B549" s="16"/>
      <c r="C549" s="178"/>
      <c r="D549" s="178"/>
      <c r="E549" s="178"/>
      <c r="F549" s="178"/>
      <c r="G549" s="178"/>
      <c r="H549" s="178"/>
      <c r="I549" s="178"/>
      <c r="J549" s="178"/>
      <c r="K549" s="178"/>
      <c r="L549" s="178"/>
      <c r="M549" s="16"/>
    </row>
    <row r="550" spans="1:13" s="18" customFormat="1" x14ac:dyDescent="0.2">
      <c r="A550" s="16"/>
      <c r="B550" s="16"/>
      <c r="C550" s="178"/>
      <c r="D550" s="178"/>
      <c r="E550" s="178"/>
      <c r="F550" s="178"/>
      <c r="G550" s="178"/>
      <c r="H550" s="178"/>
      <c r="I550" s="178"/>
      <c r="J550" s="178"/>
      <c r="K550" s="178"/>
      <c r="L550" s="178"/>
      <c r="M550" s="16"/>
    </row>
    <row r="551" spans="1:13" s="18" customFormat="1" x14ac:dyDescent="0.2">
      <c r="A551" s="16"/>
      <c r="B551" s="16"/>
      <c r="C551" s="178"/>
      <c r="D551" s="178"/>
      <c r="E551" s="178"/>
      <c r="F551" s="178"/>
      <c r="G551" s="178"/>
      <c r="H551" s="178"/>
      <c r="I551" s="178"/>
      <c r="J551" s="178"/>
      <c r="K551" s="178"/>
      <c r="L551" s="178"/>
      <c r="M551" s="16"/>
    </row>
    <row r="552" spans="1:13" s="18" customFormat="1" x14ac:dyDescent="0.2">
      <c r="A552" s="16"/>
      <c r="B552" s="16"/>
      <c r="C552" s="178"/>
      <c r="D552" s="178"/>
      <c r="E552" s="178"/>
      <c r="F552" s="178"/>
      <c r="G552" s="178"/>
      <c r="H552" s="178"/>
      <c r="I552" s="178"/>
      <c r="J552" s="178"/>
      <c r="K552" s="178"/>
      <c r="L552" s="178"/>
      <c r="M552" s="16"/>
    </row>
    <row r="553" spans="1:13" s="18" customFormat="1" x14ac:dyDescent="0.2">
      <c r="A553" s="16"/>
      <c r="B553" s="16"/>
      <c r="C553" s="178"/>
      <c r="D553" s="178"/>
      <c r="E553" s="178"/>
      <c r="F553" s="178"/>
      <c r="G553" s="178"/>
      <c r="H553" s="178"/>
      <c r="I553" s="178"/>
      <c r="J553" s="178"/>
      <c r="K553" s="178"/>
      <c r="L553" s="178"/>
      <c r="M553" s="16"/>
    </row>
    <row r="554" spans="1:13" s="18" customFormat="1" x14ac:dyDescent="0.2">
      <c r="A554" s="16"/>
      <c r="B554" s="16"/>
      <c r="C554" s="178"/>
      <c r="D554" s="178"/>
      <c r="E554" s="178"/>
      <c r="F554" s="178"/>
      <c r="G554" s="178"/>
      <c r="H554" s="178"/>
      <c r="I554" s="178"/>
      <c r="J554" s="178"/>
      <c r="K554" s="178"/>
      <c r="L554" s="178"/>
      <c r="M554" s="16"/>
    </row>
    <row r="555" spans="1:13" s="18" customFormat="1" x14ac:dyDescent="0.2">
      <c r="A555" s="16"/>
      <c r="B555" s="16"/>
      <c r="C555" s="178"/>
      <c r="D555" s="178"/>
      <c r="E555" s="178"/>
      <c r="F555" s="178"/>
      <c r="G555" s="178"/>
      <c r="H555" s="178"/>
      <c r="I555" s="178"/>
      <c r="J555" s="178"/>
      <c r="K555" s="178"/>
      <c r="L555" s="178"/>
      <c r="M555" s="16"/>
    </row>
    <row r="556" spans="1:13" s="18" customFormat="1" x14ac:dyDescent="0.2">
      <c r="A556" s="16"/>
      <c r="B556" s="16"/>
      <c r="C556" s="178"/>
      <c r="D556" s="178"/>
      <c r="E556" s="178"/>
      <c r="F556" s="178"/>
      <c r="G556" s="178"/>
      <c r="H556" s="178"/>
      <c r="I556" s="178"/>
      <c r="J556" s="178"/>
      <c r="K556" s="178"/>
      <c r="L556" s="178"/>
      <c r="M556" s="16"/>
    </row>
    <row r="557" spans="1:13" s="18" customFormat="1" x14ac:dyDescent="0.2">
      <c r="A557" s="16"/>
      <c r="B557" s="16"/>
      <c r="C557" s="178"/>
      <c r="D557" s="178"/>
      <c r="E557" s="178"/>
      <c r="F557" s="178"/>
      <c r="G557" s="178"/>
      <c r="H557" s="178"/>
      <c r="I557" s="178"/>
      <c r="J557" s="178"/>
      <c r="K557" s="178"/>
      <c r="L557" s="178"/>
      <c r="M557" s="16"/>
    </row>
    <row r="558" spans="1:13" s="18" customFormat="1" x14ac:dyDescent="0.2">
      <c r="A558" s="16"/>
      <c r="B558" s="16"/>
      <c r="C558" s="178"/>
      <c r="D558" s="178"/>
      <c r="E558" s="178"/>
      <c r="F558" s="178"/>
      <c r="G558" s="178"/>
      <c r="H558" s="178"/>
      <c r="I558" s="178"/>
      <c r="J558" s="178"/>
      <c r="K558" s="178"/>
      <c r="L558" s="178"/>
      <c r="M558" s="16"/>
    </row>
    <row r="559" spans="1:13" s="18" customFormat="1" x14ac:dyDescent="0.2">
      <c r="A559" s="16"/>
      <c r="B559" s="16"/>
      <c r="C559" s="178"/>
      <c r="D559" s="178"/>
      <c r="E559" s="178"/>
      <c r="F559" s="178"/>
      <c r="G559" s="178"/>
      <c r="H559" s="178"/>
      <c r="I559" s="178"/>
      <c r="J559" s="178"/>
      <c r="K559" s="178"/>
      <c r="L559" s="178"/>
      <c r="M559" s="16"/>
    </row>
    <row r="560" spans="1:13" s="18" customFormat="1" x14ac:dyDescent="0.2">
      <c r="A560" s="16"/>
      <c r="B560" s="16"/>
      <c r="C560" s="178"/>
      <c r="D560" s="178"/>
      <c r="E560" s="178"/>
      <c r="F560" s="178"/>
      <c r="G560" s="178"/>
      <c r="H560" s="178"/>
      <c r="I560" s="178"/>
      <c r="J560" s="178"/>
      <c r="K560" s="178"/>
      <c r="L560" s="178"/>
      <c r="M560" s="16"/>
    </row>
    <row r="561" spans="1:13" s="18" customFormat="1" x14ac:dyDescent="0.2">
      <c r="A561" s="16"/>
      <c r="B561" s="16"/>
      <c r="C561" s="178"/>
      <c r="D561" s="178"/>
      <c r="E561" s="178"/>
      <c r="F561" s="178"/>
      <c r="G561" s="178"/>
      <c r="H561" s="178"/>
      <c r="I561" s="178"/>
      <c r="J561" s="178"/>
      <c r="K561" s="178"/>
      <c r="L561" s="178"/>
      <c r="M561" s="16"/>
    </row>
    <row r="562" spans="1:13" s="18" customFormat="1" x14ac:dyDescent="0.2">
      <c r="A562" s="16"/>
      <c r="B562" s="16"/>
      <c r="C562" s="178"/>
      <c r="D562" s="178"/>
      <c r="E562" s="178"/>
      <c r="F562" s="178"/>
      <c r="G562" s="178"/>
      <c r="H562" s="178"/>
      <c r="I562" s="178"/>
      <c r="J562" s="178"/>
      <c r="K562" s="178"/>
      <c r="L562" s="178"/>
      <c r="M562" s="16"/>
    </row>
    <row r="563" spans="1:13" s="18" customFormat="1" x14ac:dyDescent="0.2">
      <c r="A563" s="16"/>
      <c r="B563" s="16"/>
      <c r="C563" s="178"/>
      <c r="D563" s="178"/>
      <c r="E563" s="178"/>
      <c r="F563" s="178"/>
      <c r="G563" s="178"/>
      <c r="H563" s="178"/>
      <c r="I563" s="178"/>
      <c r="J563" s="178"/>
      <c r="K563" s="178"/>
      <c r="L563" s="178"/>
      <c r="M563" s="16"/>
    </row>
    <row r="564" spans="1:13" s="18" customFormat="1" x14ac:dyDescent="0.2">
      <c r="A564" s="16"/>
      <c r="B564" s="16"/>
      <c r="C564" s="178"/>
      <c r="D564" s="178"/>
      <c r="E564" s="178"/>
      <c r="F564" s="178"/>
      <c r="G564" s="178"/>
      <c r="H564" s="178"/>
      <c r="I564" s="178"/>
      <c r="J564" s="178"/>
      <c r="K564" s="178"/>
      <c r="L564" s="178"/>
      <c r="M564" s="16"/>
    </row>
    <row r="565" spans="1:13" s="18" customFormat="1" x14ac:dyDescent="0.2">
      <c r="A565" s="16"/>
      <c r="B565" s="16"/>
      <c r="C565" s="178"/>
      <c r="D565" s="178"/>
      <c r="E565" s="178"/>
      <c r="F565" s="178"/>
      <c r="G565" s="178"/>
      <c r="H565" s="178"/>
      <c r="I565" s="178"/>
      <c r="J565" s="178"/>
      <c r="K565" s="178"/>
      <c r="L565" s="178"/>
      <c r="M565" s="16"/>
    </row>
    <row r="566" spans="1:13" s="18" customFormat="1" x14ac:dyDescent="0.2">
      <c r="A566" s="16"/>
      <c r="B566" s="16"/>
      <c r="C566" s="178"/>
      <c r="D566" s="178"/>
      <c r="E566" s="178"/>
      <c r="F566" s="178"/>
      <c r="G566" s="178"/>
      <c r="H566" s="178"/>
      <c r="I566" s="178"/>
      <c r="J566" s="178"/>
      <c r="K566" s="178"/>
      <c r="L566" s="178"/>
      <c r="M566" s="16"/>
    </row>
    <row r="567" spans="1:13" s="18" customFormat="1" x14ac:dyDescent="0.2">
      <c r="A567" s="16"/>
      <c r="B567" s="16"/>
      <c r="C567" s="178"/>
      <c r="D567" s="178"/>
      <c r="E567" s="178"/>
      <c r="F567" s="178"/>
      <c r="G567" s="178"/>
      <c r="H567" s="178"/>
      <c r="I567" s="178"/>
      <c r="J567" s="178"/>
      <c r="K567" s="178"/>
      <c r="L567" s="178"/>
      <c r="M567" s="16"/>
    </row>
    <row r="568" spans="1:13" s="18" customFormat="1" x14ac:dyDescent="0.2">
      <c r="A568" s="16"/>
      <c r="B568" s="16"/>
      <c r="C568" s="178"/>
      <c r="D568" s="178"/>
      <c r="E568" s="178"/>
      <c r="F568" s="178"/>
      <c r="G568" s="178"/>
      <c r="H568" s="178"/>
      <c r="I568" s="178"/>
      <c r="J568" s="178"/>
      <c r="K568" s="178"/>
      <c r="L568" s="178"/>
      <c r="M568" s="16"/>
    </row>
    <row r="569" spans="1:13" s="18" customFormat="1" x14ac:dyDescent="0.2">
      <c r="A569" s="16"/>
      <c r="B569" s="16"/>
      <c r="C569" s="178"/>
      <c r="D569" s="178"/>
      <c r="E569" s="178"/>
      <c r="F569" s="178"/>
      <c r="G569" s="178"/>
      <c r="H569" s="178"/>
      <c r="I569" s="178"/>
      <c r="J569" s="178"/>
      <c r="K569" s="178"/>
      <c r="L569" s="178"/>
      <c r="M569" s="16"/>
    </row>
    <row r="570" spans="1:13" s="18" customFormat="1" x14ac:dyDescent="0.2">
      <c r="A570" s="16"/>
      <c r="B570" s="16"/>
      <c r="C570" s="178"/>
      <c r="D570" s="178"/>
      <c r="E570" s="178"/>
      <c r="F570" s="178"/>
      <c r="G570" s="178"/>
      <c r="H570" s="178"/>
      <c r="I570" s="178"/>
      <c r="J570" s="178"/>
      <c r="K570" s="178"/>
      <c r="L570" s="178"/>
      <c r="M570" s="16"/>
    </row>
    <row r="571" spans="1:13" s="18" customFormat="1" x14ac:dyDescent="0.2">
      <c r="A571" s="16"/>
      <c r="B571" s="16"/>
      <c r="C571" s="178"/>
      <c r="D571" s="178"/>
      <c r="E571" s="178"/>
      <c r="F571" s="178"/>
      <c r="G571" s="178"/>
      <c r="H571" s="178"/>
      <c r="I571" s="178"/>
      <c r="J571" s="178"/>
      <c r="K571" s="178"/>
      <c r="L571" s="178"/>
      <c r="M571" s="16"/>
    </row>
    <row r="572" spans="1:13" s="18" customFormat="1" x14ac:dyDescent="0.2">
      <c r="A572" s="16"/>
      <c r="B572" s="16"/>
      <c r="C572" s="178"/>
      <c r="D572" s="178"/>
      <c r="E572" s="178"/>
      <c r="F572" s="178"/>
      <c r="G572" s="178"/>
      <c r="H572" s="178"/>
      <c r="I572" s="178"/>
      <c r="J572" s="178"/>
      <c r="K572" s="178"/>
      <c r="L572" s="178"/>
      <c r="M572" s="16"/>
    </row>
    <row r="573" spans="1:13" s="18" customFormat="1" x14ac:dyDescent="0.2">
      <c r="A573" s="16"/>
      <c r="B573" s="16"/>
      <c r="C573" s="178"/>
      <c r="D573" s="178"/>
      <c r="E573" s="178"/>
      <c r="F573" s="178"/>
      <c r="G573" s="178"/>
      <c r="H573" s="178"/>
      <c r="I573" s="178"/>
      <c r="J573" s="178"/>
      <c r="K573" s="178"/>
      <c r="L573" s="178"/>
      <c r="M573" s="16"/>
    </row>
    <row r="574" spans="1:13" s="18" customFormat="1" x14ac:dyDescent="0.2">
      <c r="A574" s="16"/>
      <c r="B574" s="16"/>
      <c r="C574" s="178"/>
      <c r="D574" s="178"/>
      <c r="E574" s="178"/>
      <c r="F574" s="178"/>
      <c r="G574" s="178"/>
      <c r="H574" s="178"/>
      <c r="I574" s="178"/>
      <c r="J574" s="178"/>
      <c r="K574" s="178"/>
      <c r="L574" s="178"/>
      <c r="M574" s="16"/>
    </row>
    <row r="575" spans="1:13" s="18" customFormat="1" x14ac:dyDescent="0.2">
      <c r="A575" s="16"/>
      <c r="B575" s="16"/>
      <c r="C575" s="178"/>
      <c r="D575" s="178"/>
      <c r="E575" s="178"/>
      <c r="F575" s="178"/>
      <c r="G575" s="178"/>
      <c r="H575" s="178"/>
      <c r="I575" s="178"/>
      <c r="J575" s="178"/>
      <c r="K575" s="178"/>
      <c r="L575" s="178"/>
      <c r="M575" s="16"/>
    </row>
    <row r="576" spans="1:13" s="18" customFormat="1" x14ac:dyDescent="0.2">
      <c r="A576" s="16"/>
      <c r="B576" s="16"/>
      <c r="C576" s="178"/>
      <c r="D576" s="178"/>
      <c r="E576" s="178"/>
      <c r="F576" s="178"/>
      <c r="G576" s="178"/>
      <c r="H576" s="178"/>
      <c r="I576" s="178"/>
      <c r="J576" s="178"/>
      <c r="K576" s="178"/>
      <c r="L576" s="178"/>
      <c r="M576" s="16"/>
    </row>
    <row r="577" spans="1:13" s="18" customFormat="1" x14ac:dyDescent="0.2">
      <c r="A577" s="16"/>
      <c r="B577" s="16"/>
      <c r="C577" s="178"/>
      <c r="D577" s="178"/>
      <c r="E577" s="178"/>
      <c r="F577" s="178"/>
      <c r="G577" s="178"/>
      <c r="H577" s="178"/>
      <c r="I577" s="178"/>
      <c r="J577" s="178"/>
      <c r="K577" s="178"/>
      <c r="L577" s="178"/>
      <c r="M577" s="16"/>
    </row>
    <row r="578" spans="1:13" s="18" customFormat="1" x14ac:dyDescent="0.2">
      <c r="A578" s="16"/>
      <c r="B578" s="16"/>
      <c r="C578" s="178"/>
      <c r="D578" s="178"/>
      <c r="E578" s="178"/>
      <c r="F578" s="178"/>
      <c r="G578" s="178"/>
      <c r="H578" s="178"/>
      <c r="I578" s="178"/>
      <c r="J578" s="178"/>
      <c r="K578" s="178"/>
      <c r="L578" s="178"/>
      <c r="M578" s="16"/>
    </row>
    <row r="579" spans="1:13" s="18" customFormat="1" x14ac:dyDescent="0.2">
      <c r="A579" s="16"/>
      <c r="B579" s="16"/>
      <c r="C579" s="178"/>
      <c r="D579" s="178"/>
      <c r="E579" s="178"/>
      <c r="F579" s="178"/>
      <c r="G579" s="178"/>
      <c r="H579" s="178"/>
      <c r="I579" s="178"/>
      <c r="J579" s="178"/>
      <c r="K579" s="178"/>
      <c r="L579" s="178"/>
      <c r="M579" s="16"/>
    </row>
    <row r="580" spans="1:13" s="18" customFormat="1" x14ac:dyDescent="0.2">
      <c r="A580" s="16"/>
      <c r="B580" s="16"/>
      <c r="C580" s="178"/>
      <c r="D580" s="178"/>
      <c r="E580" s="178"/>
      <c r="F580" s="178"/>
      <c r="G580" s="178"/>
      <c r="H580" s="178"/>
      <c r="I580" s="178"/>
      <c r="J580" s="178"/>
      <c r="K580" s="178"/>
      <c r="L580" s="178"/>
      <c r="M580" s="16"/>
    </row>
    <row r="581" spans="1:13" s="18" customFormat="1" x14ac:dyDescent="0.2">
      <c r="A581" s="16"/>
      <c r="B581" s="16"/>
      <c r="C581" s="178"/>
      <c r="D581" s="178"/>
      <c r="E581" s="178"/>
      <c r="F581" s="178"/>
      <c r="G581" s="178"/>
      <c r="H581" s="178"/>
      <c r="I581" s="178"/>
      <c r="J581" s="178"/>
      <c r="K581" s="178"/>
      <c r="L581" s="178"/>
      <c r="M581" s="16"/>
    </row>
    <row r="582" spans="1:13" s="18" customFormat="1" x14ac:dyDescent="0.2">
      <c r="A582" s="16"/>
      <c r="B582" s="16"/>
      <c r="C582" s="178"/>
      <c r="D582" s="178"/>
      <c r="E582" s="178"/>
      <c r="F582" s="178"/>
      <c r="G582" s="178"/>
      <c r="H582" s="178"/>
      <c r="I582" s="178"/>
      <c r="J582" s="178"/>
      <c r="K582" s="178"/>
      <c r="L582" s="178"/>
      <c r="M582" s="16"/>
    </row>
    <row r="583" spans="1:13" s="18" customFormat="1" x14ac:dyDescent="0.2">
      <c r="A583" s="16"/>
      <c r="B583" s="16"/>
      <c r="C583" s="178"/>
      <c r="D583" s="178"/>
      <c r="E583" s="178"/>
      <c r="F583" s="178"/>
      <c r="G583" s="178"/>
      <c r="H583" s="178"/>
      <c r="I583" s="178"/>
      <c r="J583" s="178"/>
      <c r="K583" s="178"/>
      <c r="L583" s="178"/>
      <c r="M583" s="16"/>
    </row>
    <row r="584" spans="1:13" s="18" customFormat="1" x14ac:dyDescent="0.2">
      <c r="A584" s="16"/>
      <c r="B584" s="16"/>
      <c r="C584" s="178"/>
      <c r="D584" s="178"/>
      <c r="E584" s="178"/>
      <c r="F584" s="178"/>
      <c r="G584" s="178"/>
      <c r="H584" s="178"/>
      <c r="I584" s="178"/>
      <c r="J584" s="178"/>
      <c r="K584" s="178"/>
      <c r="L584" s="178"/>
      <c r="M584" s="16"/>
    </row>
    <row r="585" spans="1:13" s="18" customFormat="1" x14ac:dyDescent="0.2">
      <c r="A585" s="16"/>
      <c r="B585" s="16"/>
      <c r="C585" s="178"/>
      <c r="D585" s="178"/>
      <c r="E585" s="178"/>
      <c r="F585" s="178"/>
      <c r="G585" s="178"/>
      <c r="H585" s="178"/>
      <c r="I585" s="178"/>
      <c r="J585" s="178"/>
      <c r="K585" s="178"/>
      <c r="L585" s="178"/>
      <c r="M585" s="16"/>
    </row>
    <row r="586" spans="1:13" s="18" customFormat="1" x14ac:dyDescent="0.2">
      <c r="A586" s="16"/>
      <c r="B586" s="16"/>
      <c r="C586" s="178"/>
      <c r="D586" s="178"/>
      <c r="E586" s="178"/>
      <c r="F586" s="178"/>
      <c r="G586" s="178"/>
      <c r="H586" s="178"/>
      <c r="I586" s="178"/>
      <c r="J586" s="178"/>
      <c r="K586" s="178"/>
      <c r="L586" s="178"/>
      <c r="M586" s="16"/>
    </row>
    <row r="587" spans="1:13" s="18" customFormat="1" x14ac:dyDescent="0.2">
      <c r="A587" s="16"/>
      <c r="B587" s="16"/>
      <c r="C587" s="178"/>
      <c r="D587" s="178"/>
      <c r="E587" s="178"/>
      <c r="F587" s="178"/>
      <c r="G587" s="178"/>
      <c r="H587" s="178"/>
      <c r="I587" s="178"/>
      <c r="J587" s="178"/>
      <c r="K587" s="178"/>
      <c r="L587" s="178"/>
      <c r="M587" s="16"/>
    </row>
    <row r="588" spans="1:13" s="18" customFormat="1" x14ac:dyDescent="0.2">
      <c r="A588" s="16"/>
      <c r="B588" s="16"/>
      <c r="C588" s="178"/>
      <c r="D588" s="178"/>
      <c r="E588" s="178"/>
      <c r="F588" s="178"/>
      <c r="G588" s="178"/>
      <c r="H588" s="178"/>
      <c r="I588" s="178"/>
      <c r="J588" s="178"/>
      <c r="K588" s="178"/>
      <c r="L588" s="178"/>
      <c r="M588" s="16"/>
    </row>
    <row r="589" spans="1:13" s="18" customFormat="1" x14ac:dyDescent="0.2">
      <c r="A589" s="16"/>
      <c r="B589" s="16"/>
      <c r="C589" s="178"/>
      <c r="D589" s="178"/>
      <c r="E589" s="178"/>
      <c r="F589" s="178"/>
      <c r="G589" s="178"/>
      <c r="H589" s="178"/>
      <c r="I589" s="178"/>
      <c r="J589" s="178"/>
      <c r="K589" s="178"/>
      <c r="L589" s="178"/>
      <c r="M589" s="16"/>
    </row>
    <row r="590" spans="1:13" s="18" customFormat="1" x14ac:dyDescent="0.2">
      <c r="A590" s="16"/>
      <c r="B590" s="16"/>
      <c r="C590" s="178"/>
      <c r="D590" s="178"/>
      <c r="E590" s="178"/>
      <c r="F590" s="178"/>
      <c r="G590" s="178"/>
      <c r="H590" s="178"/>
      <c r="I590" s="178"/>
      <c r="J590" s="178"/>
      <c r="K590" s="178"/>
      <c r="L590" s="178"/>
      <c r="M590" s="16"/>
    </row>
    <row r="591" spans="1:13" s="18" customFormat="1" x14ac:dyDescent="0.2">
      <c r="A591" s="16"/>
      <c r="B591" s="16"/>
      <c r="C591" s="178"/>
      <c r="D591" s="178"/>
      <c r="E591" s="178"/>
      <c r="F591" s="178"/>
      <c r="G591" s="178"/>
      <c r="H591" s="178"/>
      <c r="I591" s="178"/>
      <c r="J591" s="178"/>
      <c r="K591" s="178"/>
      <c r="L591" s="178"/>
      <c r="M591" s="16"/>
    </row>
    <row r="592" spans="1:13" s="18" customFormat="1" x14ac:dyDescent="0.2">
      <c r="A592" s="16"/>
      <c r="B592" s="16"/>
      <c r="C592" s="178"/>
      <c r="D592" s="178"/>
      <c r="E592" s="178"/>
      <c r="F592" s="178"/>
      <c r="G592" s="178"/>
      <c r="H592" s="178"/>
      <c r="I592" s="178"/>
      <c r="J592" s="178"/>
      <c r="K592" s="178"/>
      <c r="L592" s="178"/>
      <c r="M592" s="16"/>
    </row>
    <row r="593" spans="1:13" s="18" customFormat="1" x14ac:dyDescent="0.2">
      <c r="A593" s="16"/>
      <c r="B593" s="16"/>
      <c r="C593" s="178"/>
      <c r="D593" s="178"/>
      <c r="E593" s="178"/>
      <c r="F593" s="178"/>
      <c r="G593" s="178"/>
      <c r="H593" s="178"/>
      <c r="I593" s="178"/>
      <c r="J593" s="178"/>
      <c r="K593" s="178"/>
      <c r="L593" s="178"/>
      <c r="M593" s="16"/>
    </row>
    <row r="594" spans="1:13" s="18" customFormat="1" x14ac:dyDescent="0.2">
      <c r="A594" s="16"/>
      <c r="B594" s="16"/>
      <c r="C594" s="178"/>
      <c r="D594" s="178"/>
      <c r="E594" s="178"/>
      <c r="F594" s="178"/>
      <c r="G594" s="178"/>
      <c r="H594" s="178"/>
      <c r="I594" s="178"/>
      <c r="J594" s="178"/>
      <c r="K594" s="178"/>
      <c r="L594" s="178"/>
      <c r="M594" s="16"/>
    </row>
    <row r="595" spans="1:13" s="18" customFormat="1" x14ac:dyDescent="0.2">
      <c r="A595" s="16"/>
      <c r="B595" s="16"/>
      <c r="C595" s="178"/>
      <c r="D595" s="178"/>
      <c r="E595" s="178"/>
      <c r="F595" s="178"/>
      <c r="G595" s="178"/>
      <c r="H595" s="178"/>
      <c r="I595" s="178"/>
      <c r="J595" s="178"/>
      <c r="K595" s="178"/>
      <c r="L595" s="178"/>
      <c r="M595" s="16"/>
    </row>
    <row r="596" spans="1:13" s="18" customFormat="1" x14ac:dyDescent="0.2">
      <c r="A596" s="16"/>
      <c r="B596" s="16"/>
      <c r="C596" s="178"/>
      <c r="D596" s="178"/>
      <c r="E596" s="178"/>
      <c r="F596" s="178"/>
      <c r="G596" s="178"/>
      <c r="H596" s="178"/>
      <c r="I596" s="178"/>
      <c r="J596" s="178"/>
      <c r="K596" s="178"/>
      <c r="L596" s="178"/>
      <c r="M596" s="16"/>
    </row>
    <row r="597" spans="1:13" s="18" customFormat="1" x14ac:dyDescent="0.2">
      <c r="A597" s="16"/>
      <c r="B597" s="16"/>
      <c r="C597" s="178"/>
      <c r="D597" s="178"/>
      <c r="E597" s="178"/>
      <c r="F597" s="178"/>
      <c r="G597" s="178"/>
      <c r="H597" s="178"/>
      <c r="I597" s="178"/>
      <c r="J597" s="178"/>
      <c r="K597" s="178"/>
      <c r="L597" s="178"/>
      <c r="M597" s="16"/>
    </row>
    <row r="598" spans="1:13" s="18" customFormat="1" x14ac:dyDescent="0.2">
      <c r="A598" s="16"/>
      <c r="B598" s="16"/>
      <c r="C598" s="178"/>
      <c r="D598" s="178"/>
      <c r="E598" s="178"/>
      <c r="F598" s="178"/>
      <c r="G598" s="178"/>
      <c r="H598" s="178"/>
      <c r="I598" s="178"/>
      <c r="J598" s="178"/>
      <c r="K598" s="178"/>
      <c r="L598" s="178"/>
      <c r="M598" s="16"/>
    </row>
    <row r="599" spans="1:13" s="18" customFormat="1" x14ac:dyDescent="0.2">
      <c r="A599" s="16"/>
      <c r="B599" s="16"/>
      <c r="C599" s="178"/>
      <c r="D599" s="178"/>
      <c r="E599" s="178"/>
      <c r="F599" s="178"/>
      <c r="G599" s="178"/>
      <c r="H599" s="178"/>
      <c r="I599" s="178"/>
      <c r="J599" s="178"/>
      <c r="K599" s="178"/>
      <c r="L599" s="178"/>
      <c r="M599" s="16"/>
    </row>
    <row r="600" spans="1:13" s="18" customFormat="1" x14ac:dyDescent="0.2">
      <c r="A600" s="16"/>
      <c r="B600" s="16"/>
      <c r="C600" s="178"/>
      <c r="D600" s="178"/>
      <c r="E600" s="178"/>
      <c r="F600" s="178"/>
      <c r="G600" s="178"/>
      <c r="H600" s="178"/>
      <c r="I600" s="178"/>
      <c r="J600" s="178"/>
      <c r="K600" s="178"/>
      <c r="L600" s="178"/>
      <c r="M600" s="16"/>
    </row>
    <row r="601" spans="1:13" s="18" customFormat="1" x14ac:dyDescent="0.2">
      <c r="A601" s="16"/>
      <c r="B601" s="16"/>
      <c r="C601" s="178"/>
      <c r="D601" s="178"/>
      <c r="E601" s="178"/>
      <c r="F601" s="178"/>
      <c r="G601" s="178"/>
      <c r="H601" s="178"/>
      <c r="I601" s="178"/>
      <c r="J601" s="178"/>
      <c r="K601" s="178"/>
      <c r="L601" s="178"/>
      <c r="M601" s="16"/>
    </row>
    <row r="602" spans="1:13" s="18" customFormat="1" x14ac:dyDescent="0.2">
      <c r="A602" s="16"/>
      <c r="B602" s="16"/>
      <c r="C602" s="178"/>
      <c r="D602" s="178"/>
      <c r="E602" s="178"/>
      <c r="F602" s="178"/>
      <c r="G602" s="178"/>
      <c r="H602" s="178"/>
      <c r="I602" s="178"/>
      <c r="J602" s="178"/>
      <c r="K602" s="178"/>
      <c r="L602" s="178"/>
      <c r="M602" s="16"/>
    </row>
    <row r="603" spans="1:13" s="18" customFormat="1" x14ac:dyDescent="0.2">
      <c r="A603" s="16"/>
      <c r="B603" s="16"/>
      <c r="C603" s="178"/>
      <c r="D603" s="178"/>
      <c r="E603" s="178"/>
      <c r="F603" s="178"/>
      <c r="G603" s="178"/>
      <c r="H603" s="178"/>
      <c r="I603" s="178"/>
      <c r="J603" s="178"/>
      <c r="K603" s="178"/>
      <c r="L603" s="178"/>
      <c r="M603" s="16"/>
    </row>
    <row r="604" spans="1:13" s="18" customFormat="1" x14ac:dyDescent="0.2">
      <c r="A604" s="16"/>
      <c r="B604" s="16"/>
      <c r="C604" s="178"/>
      <c r="D604" s="178"/>
      <c r="E604" s="178"/>
      <c r="F604" s="178"/>
      <c r="G604" s="178"/>
      <c r="H604" s="178"/>
      <c r="I604" s="178"/>
      <c r="J604" s="178"/>
      <c r="K604" s="178"/>
      <c r="L604" s="178"/>
      <c r="M604" s="16"/>
    </row>
    <row r="605" spans="1:13" s="18" customFormat="1" x14ac:dyDescent="0.2">
      <c r="A605" s="16"/>
      <c r="B605" s="16"/>
      <c r="C605" s="178"/>
      <c r="D605" s="178"/>
      <c r="E605" s="178"/>
      <c r="F605" s="178"/>
      <c r="G605" s="178"/>
      <c r="H605" s="178"/>
      <c r="I605" s="178"/>
      <c r="J605" s="178"/>
      <c r="K605" s="178"/>
      <c r="L605" s="178"/>
      <c r="M605" s="16"/>
    </row>
    <row r="606" spans="1:13" s="18" customFormat="1" x14ac:dyDescent="0.2">
      <c r="A606" s="16"/>
      <c r="B606" s="16"/>
      <c r="C606" s="178"/>
      <c r="D606" s="178"/>
      <c r="E606" s="178"/>
      <c r="F606" s="178"/>
      <c r="G606" s="178"/>
      <c r="H606" s="178"/>
      <c r="I606" s="178"/>
      <c r="J606" s="178"/>
      <c r="K606" s="178"/>
      <c r="L606" s="178"/>
      <c r="M606" s="16"/>
    </row>
    <row r="607" spans="1:13" s="18" customFormat="1" x14ac:dyDescent="0.2">
      <c r="A607" s="16"/>
      <c r="B607" s="16"/>
      <c r="C607" s="178"/>
      <c r="D607" s="178"/>
      <c r="E607" s="178"/>
      <c r="F607" s="178"/>
      <c r="G607" s="178"/>
      <c r="H607" s="178"/>
      <c r="I607" s="178"/>
      <c r="J607" s="178"/>
      <c r="K607" s="178"/>
      <c r="L607" s="178"/>
      <c r="M607" s="16"/>
    </row>
    <row r="608" spans="1:13" s="18" customFormat="1" x14ac:dyDescent="0.2">
      <c r="A608" s="16"/>
      <c r="B608" s="16"/>
      <c r="C608" s="178"/>
      <c r="D608" s="178"/>
      <c r="E608" s="178"/>
      <c r="F608" s="178"/>
      <c r="G608" s="178"/>
      <c r="H608" s="178"/>
      <c r="I608" s="178"/>
      <c r="J608" s="178"/>
      <c r="K608" s="178"/>
      <c r="L608" s="178"/>
      <c r="M608" s="16"/>
    </row>
    <row r="609" spans="1:13" s="18" customFormat="1" x14ac:dyDescent="0.2">
      <c r="A609" s="16"/>
      <c r="B609" s="16"/>
      <c r="C609" s="178"/>
      <c r="D609" s="178"/>
      <c r="E609" s="178"/>
      <c r="F609" s="178"/>
      <c r="G609" s="178"/>
      <c r="H609" s="178"/>
      <c r="I609" s="178"/>
      <c r="J609" s="178"/>
      <c r="K609" s="178"/>
      <c r="L609" s="178"/>
      <c r="M609" s="16"/>
    </row>
    <row r="610" spans="1:13" s="18" customFormat="1" x14ac:dyDescent="0.2">
      <c r="A610" s="16"/>
      <c r="B610" s="16"/>
      <c r="C610" s="178"/>
      <c r="D610" s="178"/>
      <c r="E610" s="178"/>
      <c r="F610" s="178"/>
      <c r="G610" s="178"/>
      <c r="H610" s="178"/>
      <c r="I610" s="178"/>
      <c r="J610" s="178"/>
      <c r="K610" s="178"/>
      <c r="L610" s="178"/>
      <c r="M610" s="16"/>
    </row>
    <row r="611" spans="1:13" s="18" customFormat="1" x14ac:dyDescent="0.2">
      <c r="A611" s="16"/>
      <c r="B611" s="16"/>
      <c r="C611" s="178"/>
      <c r="D611" s="178"/>
      <c r="E611" s="178"/>
      <c r="F611" s="178"/>
      <c r="G611" s="178"/>
      <c r="H611" s="178"/>
      <c r="I611" s="178"/>
      <c r="J611" s="178"/>
      <c r="K611" s="178"/>
      <c r="L611" s="178"/>
      <c r="M611" s="16"/>
    </row>
    <row r="612" spans="1:13" s="18" customFormat="1" x14ac:dyDescent="0.2">
      <c r="A612" s="16"/>
      <c r="B612" s="16"/>
      <c r="C612" s="178"/>
      <c r="D612" s="178"/>
      <c r="E612" s="178"/>
      <c r="F612" s="178"/>
      <c r="G612" s="178"/>
      <c r="H612" s="178"/>
      <c r="I612" s="178"/>
      <c r="J612" s="178"/>
      <c r="K612" s="178"/>
      <c r="L612" s="178"/>
      <c r="M612" s="16"/>
    </row>
    <row r="613" spans="1:13" s="18" customFormat="1" x14ac:dyDescent="0.2">
      <c r="A613" s="16"/>
      <c r="B613" s="16"/>
      <c r="C613" s="178"/>
      <c r="D613" s="178"/>
      <c r="E613" s="178"/>
      <c r="F613" s="178"/>
      <c r="G613" s="178"/>
      <c r="H613" s="178"/>
      <c r="I613" s="178"/>
      <c r="J613" s="178"/>
      <c r="K613" s="178"/>
      <c r="L613" s="178"/>
      <c r="M613" s="16"/>
    </row>
    <row r="614" spans="1:13" s="18" customFormat="1" x14ac:dyDescent="0.2">
      <c r="A614" s="16"/>
      <c r="B614" s="16"/>
      <c r="C614" s="178"/>
      <c r="D614" s="178"/>
      <c r="E614" s="178"/>
      <c r="F614" s="178"/>
      <c r="G614" s="178"/>
      <c r="H614" s="178"/>
      <c r="I614" s="178"/>
      <c r="J614" s="178"/>
      <c r="K614" s="178"/>
      <c r="L614" s="178"/>
      <c r="M614" s="16"/>
    </row>
    <row r="615" spans="1:13" s="18" customFormat="1" x14ac:dyDescent="0.2">
      <c r="A615" s="16"/>
      <c r="B615" s="16"/>
      <c r="C615" s="178"/>
      <c r="D615" s="178"/>
      <c r="E615" s="178"/>
      <c r="F615" s="178"/>
      <c r="G615" s="178"/>
      <c r="H615" s="178"/>
      <c r="I615" s="178"/>
      <c r="J615" s="178"/>
      <c r="K615" s="178"/>
      <c r="L615" s="178"/>
      <c r="M615" s="16"/>
    </row>
    <row r="616" spans="1:13" s="18" customFormat="1" x14ac:dyDescent="0.2">
      <c r="A616" s="16"/>
      <c r="B616" s="16"/>
      <c r="C616" s="178"/>
      <c r="D616" s="178"/>
      <c r="E616" s="178"/>
      <c r="F616" s="178"/>
      <c r="G616" s="178"/>
      <c r="H616" s="178"/>
      <c r="I616" s="178"/>
      <c r="J616" s="178"/>
      <c r="K616" s="178"/>
      <c r="L616" s="178"/>
      <c r="M616" s="16"/>
    </row>
    <row r="617" spans="1:13" s="18" customFormat="1" x14ac:dyDescent="0.2">
      <c r="A617" s="16"/>
      <c r="B617" s="16"/>
      <c r="C617" s="178"/>
      <c r="D617" s="178"/>
      <c r="E617" s="178"/>
      <c r="F617" s="178"/>
      <c r="G617" s="178"/>
      <c r="H617" s="178"/>
      <c r="I617" s="178"/>
      <c r="J617" s="178"/>
      <c r="K617" s="178"/>
      <c r="L617" s="178"/>
      <c r="M617" s="16"/>
    </row>
    <row r="618" spans="1:13" s="18" customFormat="1" x14ac:dyDescent="0.2">
      <c r="A618" s="16"/>
      <c r="B618" s="16"/>
      <c r="C618" s="178"/>
      <c r="D618" s="178"/>
      <c r="E618" s="178"/>
      <c r="F618" s="178"/>
      <c r="G618" s="178"/>
      <c r="H618" s="178"/>
      <c r="I618" s="178"/>
      <c r="J618" s="178"/>
      <c r="K618" s="178"/>
      <c r="L618" s="178"/>
      <c r="M618" s="16"/>
    </row>
    <row r="619" spans="1:13" s="18" customFormat="1" x14ac:dyDescent="0.2">
      <c r="A619" s="16"/>
      <c r="B619" s="16"/>
      <c r="C619" s="178"/>
      <c r="D619" s="178"/>
      <c r="E619" s="178"/>
      <c r="F619" s="178"/>
      <c r="G619" s="178"/>
      <c r="H619" s="178"/>
      <c r="I619" s="178"/>
      <c r="J619" s="178"/>
      <c r="K619" s="178"/>
      <c r="L619" s="178"/>
      <c r="M619" s="16"/>
    </row>
    <row r="620" spans="1:13" s="18" customFormat="1" x14ac:dyDescent="0.2">
      <c r="A620" s="16"/>
      <c r="B620" s="16"/>
      <c r="C620" s="178"/>
      <c r="D620" s="178"/>
      <c r="E620" s="178"/>
      <c r="F620" s="178"/>
      <c r="G620" s="178"/>
      <c r="H620" s="178"/>
      <c r="I620" s="178"/>
      <c r="J620" s="178"/>
      <c r="K620" s="178"/>
      <c r="L620" s="178"/>
      <c r="M620" s="16"/>
    </row>
    <row r="621" spans="1:13" s="18" customFormat="1" x14ac:dyDescent="0.2">
      <c r="A621" s="16"/>
      <c r="B621" s="16"/>
      <c r="C621" s="178"/>
      <c r="D621" s="178"/>
      <c r="E621" s="178"/>
      <c r="F621" s="178"/>
      <c r="G621" s="178"/>
      <c r="H621" s="178"/>
      <c r="I621" s="178"/>
      <c r="J621" s="178"/>
      <c r="K621" s="178"/>
      <c r="L621" s="178"/>
      <c r="M621" s="16"/>
    </row>
    <row r="622" spans="1:13" s="18" customFormat="1" x14ac:dyDescent="0.2">
      <c r="A622" s="16"/>
      <c r="B622" s="16"/>
      <c r="C622" s="178"/>
      <c r="D622" s="178"/>
      <c r="E622" s="178"/>
      <c r="F622" s="178"/>
      <c r="G622" s="178"/>
      <c r="H622" s="178"/>
      <c r="I622" s="178"/>
      <c r="J622" s="178"/>
      <c r="K622" s="178"/>
      <c r="L622" s="178"/>
      <c r="M622" s="16"/>
    </row>
    <row r="623" spans="1:13" s="18" customFormat="1" x14ac:dyDescent="0.2">
      <c r="A623" s="16"/>
      <c r="B623" s="16"/>
      <c r="C623" s="178"/>
      <c r="D623" s="178"/>
      <c r="E623" s="178"/>
      <c r="F623" s="178"/>
      <c r="G623" s="178"/>
      <c r="H623" s="178"/>
      <c r="I623" s="178"/>
      <c r="J623" s="178"/>
      <c r="K623" s="178"/>
      <c r="L623" s="178"/>
      <c r="M623" s="16"/>
    </row>
    <row r="624" spans="1:13" s="18" customFormat="1" x14ac:dyDescent="0.2">
      <c r="A624" s="16"/>
      <c r="B624" s="16"/>
      <c r="C624" s="178"/>
      <c r="D624" s="178"/>
      <c r="E624" s="178"/>
      <c r="F624" s="178"/>
      <c r="G624" s="178"/>
      <c r="H624" s="178"/>
      <c r="I624" s="178"/>
      <c r="J624" s="178"/>
      <c r="K624" s="178"/>
      <c r="L624" s="178"/>
      <c r="M624" s="16"/>
    </row>
    <row r="625" spans="1:13" s="18" customFormat="1" x14ac:dyDescent="0.2">
      <c r="A625" s="16"/>
      <c r="B625" s="16"/>
      <c r="C625" s="178"/>
      <c r="D625" s="178"/>
      <c r="E625" s="178"/>
      <c r="F625" s="178"/>
      <c r="G625" s="178"/>
      <c r="H625" s="178"/>
      <c r="I625" s="178"/>
      <c r="J625" s="178"/>
      <c r="K625" s="178"/>
      <c r="L625" s="178"/>
      <c r="M625" s="16"/>
    </row>
    <row r="626" spans="1:13" s="18" customFormat="1" x14ac:dyDescent="0.2">
      <c r="A626" s="16"/>
      <c r="B626" s="16"/>
      <c r="C626" s="178"/>
      <c r="D626" s="178"/>
      <c r="E626" s="178"/>
      <c r="F626" s="178"/>
      <c r="G626" s="178"/>
      <c r="H626" s="178"/>
      <c r="I626" s="178"/>
      <c r="J626" s="178"/>
      <c r="K626" s="178"/>
      <c r="L626" s="178"/>
      <c r="M626" s="16"/>
    </row>
    <row r="627" spans="1:13" s="18" customFormat="1" x14ac:dyDescent="0.2">
      <c r="A627" s="16"/>
      <c r="B627" s="16"/>
      <c r="C627" s="178"/>
      <c r="D627" s="178"/>
      <c r="E627" s="178"/>
      <c r="F627" s="178"/>
      <c r="G627" s="178"/>
      <c r="H627" s="178"/>
      <c r="I627" s="178"/>
      <c r="J627" s="178"/>
      <c r="K627" s="178"/>
      <c r="L627" s="178"/>
      <c r="M627" s="16"/>
    </row>
    <row r="628" spans="1:13" s="18" customFormat="1" x14ac:dyDescent="0.2">
      <c r="A628" s="16"/>
      <c r="B628" s="16"/>
      <c r="C628" s="178"/>
      <c r="D628" s="178"/>
      <c r="E628" s="178"/>
      <c r="F628" s="178"/>
      <c r="G628" s="178"/>
      <c r="H628" s="178"/>
      <c r="I628" s="178"/>
      <c r="J628" s="178"/>
      <c r="K628" s="178"/>
      <c r="L628" s="178"/>
      <c r="M628" s="16"/>
    </row>
    <row r="629" spans="1:13" s="18" customFormat="1" x14ac:dyDescent="0.2">
      <c r="A629" s="16"/>
      <c r="B629" s="16"/>
      <c r="C629" s="178"/>
      <c r="D629" s="178"/>
      <c r="E629" s="178"/>
      <c r="F629" s="178"/>
      <c r="G629" s="178"/>
      <c r="H629" s="178"/>
      <c r="I629" s="178"/>
      <c r="J629" s="178"/>
      <c r="K629" s="178"/>
      <c r="L629" s="178"/>
      <c r="M629" s="16"/>
    </row>
    <row r="630" spans="1:13" s="18" customFormat="1" x14ac:dyDescent="0.2">
      <c r="A630" s="16"/>
      <c r="B630" s="16"/>
      <c r="C630" s="178"/>
      <c r="D630" s="178"/>
      <c r="E630" s="178"/>
      <c r="F630" s="178"/>
      <c r="G630" s="178"/>
      <c r="H630" s="178"/>
      <c r="I630" s="178"/>
      <c r="J630" s="178"/>
      <c r="K630" s="178"/>
      <c r="L630" s="178"/>
      <c r="M630" s="16"/>
    </row>
    <row r="631" spans="1:13" s="18" customFormat="1" x14ac:dyDescent="0.2">
      <c r="A631" s="16"/>
      <c r="B631" s="16"/>
      <c r="C631" s="178"/>
      <c r="D631" s="178"/>
      <c r="E631" s="178"/>
      <c r="F631" s="178"/>
      <c r="G631" s="178"/>
      <c r="H631" s="178"/>
      <c r="I631" s="178"/>
      <c r="J631" s="178"/>
      <c r="K631" s="178"/>
      <c r="L631" s="178"/>
      <c r="M631" s="16"/>
    </row>
    <row r="632" spans="1:13" s="18" customFormat="1" x14ac:dyDescent="0.2">
      <c r="A632" s="16"/>
      <c r="B632" s="16"/>
      <c r="C632" s="178"/>
      <c r="D632" s="178"/>
      <c r="E632" s="178"/>
      <c r="F632" s="178"/>
      <c r="G632" s="178"/>
      <c r="H632" s="178"/>
      <c r="I632" s="178"/>
      <c r="J632" s="178"/>
      <c r="K632" s="178"/>
      <c r="L632" s="178"/>
      <c r="M632" s="16"/>
    </row>
    <row r="633" spans="1:13" s="18" customFormat="1" x14ac:dyDescent="0.2">
      <c r="A633" s="16"/>
      <c r="B633" s="16"/>
      <c r="C633" s="178"/>
      <c r="D633" s="178"/>
      <c r="E633" s="178"/>
      <c r="F633" s="178"/>
      <c r="G633" s="178"/>
      <c r="H633" s="178"/>
      <c r="I633" s="178"/>
      <c r="J633" s="178"/>
      <c r="K633" s="178"/>
      <c r="L633" s="178"/>
      <c r="M633" s="16"/>
    </row>
    <row r="634" spans="1:13" s="18" customFormat="1" x14ac:dyDescent="0.2">
      <c r="A634" s="16"/>
      <c r="B634" s="16"/>
      <c r="C634" s="178"/>
      <c r="D634" s="178"/>
      <c r="E634" s="178"/>
      <c r="F634" s="178"/>
      <c r="G634" s="178"/>
      <c r="H634" s="178"/>
      <c r="I634" s="178"/>
      <c r="J634" s="178"/>
      <c r="K634" s="178"/>
      <c r="L634" s="178"/>
      <c r="M634" s="16"/>
    </row>
    <row r="635" spans="1:13" s="18" customFormat="1" x14ac:dyDescent="0.2">
      <c r="A635" s="16"/>
      <c r="B635" s="16"/>
      <c r="C635" s="178"/>
      <c r="D635" s="178"/>
      <c r="E635" s="178"/>
      <c r="F635" s="178"/>
      <c r="G635" s="178"/>
      <c r="H635" s="178"/>
      <c r="I635" s="178"/>
      <c r="J635" s="178"/>
      <c r="K635" s="178"/>
      <c r="L635" s="178"/>
      <c r="M635" s="16"/>
    </row>
    <row r="636" spans="1:13" s="18" customFormat="1" x14ac:dyDescent="0.2">
      <c r="A636" s="16"/>
      <c r="B636" s="16"/>
      <c r="C636" s="178"/>
      <c r="D636" s="178"/>
      <c r="E636" s="178"/>
      <c r="F636" s="178"/>
      <c r="G636" s="178"/>
      <c r="H636" s="178"/>
      <c r="I636" s="178"/>
      <c r="J636" s="178"/>
      <c r="K636" s="178"/>
      <c r="L636" s="178"/>
      <c r="M636" s="16"/>
    </row>
    <row r="637" spans="1:13" s="18" customFormat="1" x14ac:dyDescent="0.2">
      <c r="A637" s="16"/>
      <c r="B637" s="16"/>
      <c r="C637" s="178"/>
      <c r="D637" s="178"/>
      <c r="E637" s="178"/>
      <c r="F637" s="178"/>
      <c r="G637" s="178"/>
      <c r="H637" s="178"/>
      <c r="I637" s="178"/>
      <c r="J637" s="178"/>
      <c r="K637" s="178"/>
      <c r="L637" s="178"/>
      <c r="M637" s="16"/>
    </row>
    <row r="638" spans="1:13" s="18" customFormat="1" x14ac:dyDescent="0.2">
      <c r="A638" s="16"/>
      <c r="B638" s="16"/>
      <c r="C638" s="178"/>
      <c r="D638" s="178"/>
      <c r="E638" s="178"/>
      <c r="F638" s="178"/>
      <c r="G638" s="178"/>
      <c r="H638" s="178"/>
      <c r="I638" s="178"/>
      <c r="J638" s="178"/>
      <c r="K638" s="178"/>
      <c r="L638" s="178"/>
      <c r="M638" s="16"/>
    </row>
    <row r="639" spans="1:13" s="18" customFormat="1" x14ac:dyDescent="0.2">
      <c r="A639" s="16"/>
      <c r="B639" s="16"/>
      <c r="C639" s="178"/>
      <c r="D639" s="178"/>
      <c r="E639" s="178"/>
      <c r="F639" s="178"/>
      <c r="G639" s="178"/>
      <c r="H639" s="178"/>
      <c r="I639" s="178"/>
      <c r="J639" s="178"/>
      <c r="K639" s="178"/>
      <c r="L639" s="178"/>
      <c r="M639" s="16"/>
    </row>
    <row r="640" spans="1:13" s="18" customFormat="1" x14ac:dyDescent="0.2">
      <c r="A640" s="16"/>
      <c r="B640" s="16"/>
      <c r="C640" s="178"/>
      <c r="D640" s="178"/>
      <c r="E640" s="178"/>
      <c r="F640" s="178"/>
      <c r="G640" s="178"/>
      <c r="H640" s="178"/>
      <c r="I640" s="178"/>
      <c r="J640" s="178"/>
      <c r="K640" s="178"/>
      <c r="L640" s="178"/>
      <c r="M640" s="16"/>
    </row>
    <row r="641" spans="1:13" s="18" customFormat="1" x14ac:dyDescent="0.2">
      <c r="A641" s="16"/>
      <c r="B641" s="16"/>
      <c r="C641" s="178"/>
      <c r="D641" s="178"/>
      <c r="E641" s="178"/>
      <c r="F641" s="178"/>
      <c r="G641" s="178"/>
      <c r="H641" s="178"/>
      <c r="I641" s="178"/>
      <c r="J641" s="178"/>
      <c r="K641" s="178"/>
      <c r="L641" s="178"/>
      <c r="M641" s="16"/>
    </row>
    <row r="642" spans="1:13" s="18" customFormat="1" x14ac:dyDescent="0.2">
      <c r="A642" s="16"/>
      <c r="B642" s="16"/>
      <c r="C642" s="178"/>
      <c r="D642" s="178"/>
      <c r="E642" s="178"/>
      <c r="F642" s="178"/>
      <c r="G642" s="178"/>
      <c r="H642" s="178"/>
      <c r="I642" s="178"/>
      <c r="J642" s="178"/>
      <c r="K642" s="178"/>
      <c r="L642" s="178"/>
      <c r="M642" s="16"/>
    </row>
    <row r="643" spans="1:13" s="18" customFormat="1" x14ac:dyDescent="0.2">
      <c r="A643" s="16"/>
      <c r="B643" s="16"/>
      <c r="C643" s="178"/>
      <c r="D643" s="178"/>
      <c r="E643" s="178"/>
      <c r="F643" s="178"/>
      <c r="G643" s="178"/>
      <c r="H643" s="178"/>
      <c r="I643" s="178"/>
      <c r="J643" s="178"/>
      <c r="K643" s="178"/>
      <c r="L643" s="178"/>
      <c r="M643" s="16"/>
    </row>
    <row r="644" spans="1:13" s="18" customFormat="1" x14ac:dyDescent="0.2">
      <c r="A644" s="16"/>
      <c r="B644" s="16"/>
      <c r="C644" s="178"/>
      <c r="D644" s="178"/>
      <c r="E644" s="178"/>
      <c r="F644" s="178"/>
      <c r="G644" s="178"/>
      <c r="H644" s="178"/>
      <c r="I644" s="178"/>
      <c r="J644" s="178"/>
      <c r="K644" s="178"/>
      <c r="L644" s="178"/>
      <c r="M644" s="16"/>
    </row>
    <row r="645" spans="1:13" s="18" customFormat="1" x14ac:dyDescent="0.2">
      <c r="A645" s="16"/>
      <c r="B645" s="16"/>
      <c r="C645" s="178"/>
      <c r="D645" s="178"/>
      <c r="E645" s="178"/>
      <c r="F645" s="178"/>
      <c r="G645" s="178"/>
      <c r="H645" s="178"/>
      <c r="I645" s="178"/>
      <c r="J645" s="178"/>
      <c r="K645" s="178"/>
      <c r="L645" s="178"/>
      <c r="M645" s="16"/>
    </row>
    <row r="646" spans="1:13" s="18" customFormat="1" x14ac:dyDescent="0.2">
      <c r="A646" s="16"/>
      <c r="B646" s="16"/>
      <c r="C646" s="178"/>
      <c r="D646" s="178"/>
      <c r="E646" s="178"/>
      <c r="F646" s="178"/>
      <c r="G646" s="178"/>
      <c r="H646" s="178"/>
      <c r="I646" s="178"/>
      <c r="J646" s="178"/>
      <c r="K646" s="178"/>
      <c r="L646" s="178"/>
      <c r="M646" s="16"/>
    </row>
    <row r="647" spans="1:13" s="18" customFormat="1" x14ac:dyDescent="0.2">
      <c r="A647" s="16"/>
      <c r="B647" s="16"/>
      <c r="C647" s="178"/>
      <c r="D647" s="178"/>
      <c r="E647" s="178"/>
      <c r="F647" s="178"/>
      <c r="G647" s="178"/>
      <c r="H647" s="178"/>
      <c r="I647" s="178"/>
      <c r="J647" s="178"/>
      <c r="K647" s="178"/>
      <c r="L647" s="178"/>
      <c r="M647" s="16"/>
    </row>
    <row r="648" spans="1:13" s="18" customFormat="1" x14ac:dyDescent="0.2">
      <c r="A648" s="16"/>
      <c r="B648" s="16"/>
      <c r="C648" s="178"/>
      <c r="D648" s="178"/>
      <c r="E648" s="178"/>
      <c r="F648" s="178"/>
      <c r="G648" s="178"/>
      <c r="H648" s="178"/>
      <c r="I648" s="178"/>
      <c r="J648" s="178"/>
      <c r="K648" s="178"/>
      <c r="L648" s="178"/>
      <c r="M648" s="16"/>
    </row>
    <row r="649" spans="1:13" s="18" customFormat="1" x14ac:dyDescent="0.2">
      <c r="A649" s="16"/>
      <c r="B649" s="16"/>
      <c r="C649" s="178"/>
      <c r="D649" s="178"/>
      <c r="E649" s="178"/>
      <c r="F649" s="178"/>
      <c r="G649" s="178"/>
      <c r="H649" s="178"/>
      <c r="I649" s="178"/>
      <c r="J649" s="178"/>
      <c r="K649" s="178"/>
      <c r="L649" s="178"/>
      <c r="M649" s="16"/>
    </row>
    <row r="650" spans="1:13" s="18" customFormat="1" x14ac:dyDescent="0.2">
      <c r="A650" s="16"/>
      <c r="B650" s="16"/>
      <c r="C650" s="178"/>
      <c r="D650" s="178"/>
      <c r="E650" s="178"/>
      <c r="F650" s="178"/>
      <c r="G650" s="178"/>
      <c r="H650" s="178"/>
      <c r="I650" s="178"/>
      <c r="J650" s="178"/>
      <c r="K650" s="178"/>
      <c r="L650" s="178"/>
      <c r="M650" s="16"/>
    </row>
    <row r="651" spans="1:13" s="18" customFormat="1" x14ac:dyDescent="0.2">
      <c r="A651" s="16"/>
      <c r="B651" s="16"/>
      <c r="C651" s="178"/>
      <c r="D651" s="178"/>
      <c r="E651" s="178"/>
      <c r="F651" s="178"/>
      <c r="G651" s="178"/>
      <c r="H651" s="178"/>
      <c r="I651" s="178"/>
      <c r="J651" s="178"/>
      <c r="K651" s="178"/>
      <c r="L651" s="178"/>
      <c r="M651" s="16"/>
    </row>
    <row r="652" spans="1:13" s="18" customFormat="1" x14ac:dyDescent="0.2">
      <c r="A652" s="16"/>
      <c r="B652" s="16"/>
      <c r="C652" s="178"/>
      <c r="D652" s="178"/>
      <c r="E652" s="178"/>
      <c r="F652" s="178"/>
      <c r="G652" s="178"/>
      <c r="H652" s="178"/>
      <c r="I652" s="178"/>
      <c r="J652" s="178"/>
      <c r="K652" s="178"/>
      <c r="L652" s="178"/>
      <c r="M652" s="16"/>
    </row>
    <row r="653" spans="1:13" s="18" customFormat="1" x14ac:dyDescent="0.2">
      <c r="A653" s="16"/>
      <c r="B653" s="16"/>
      <c r="C653" s="178"/>
      <c r="D653" s="178"/>
      <c r="E653" s="178"/>
      <c r="F653" s="178"/>
      <c r="G653" s="178"/>
      <c r="H653" s="178"/>
      <c r="I653" s="178"/>
      <c r="J653" s="178"/>
      <c r="K653" s="178"/>
      <c r="L653" s="178"/>
      <c r="M653" s="16"/>
    </row>
    <row r="654" spans="1:13" s="18" customFormat="1" x14ac:dyDescent="0.2">
      <c r="A654" s="16"/>
      <c r="B654" s="16"/>
      <c r="C654" s="178"/>
      <c r="D654" s="178"/>
      <c r="E654" s="178"/>
      <c r="F654" s="178"/>
      <c r="G654" s="178"/>
      <c r="H654" s="178"/>
      <c r="I654" s="178"/>
      <c r="J654" s="178"/>
      <c r="K654" s="178"/>
      <c r="L654" s="178"/>
      <c r="M654" s="16"/>
    </row>
    <row r="655" spans="1:13" s="18" customFormat="1" x14ac:dyDescent="0.2">
      <c r="A655" s="16"/>
      <c r="B655" s="16"/>
      <c r="C655" s="178"/>
      <c r="D655" s="178"/>
      <c r="E655" s="178"/>
      <c r="F655" s="178"/>
      <c r="G655" s="178"/>
      <c r="H655" s="178"/>
      <c r="I655" s="178"/>
      <c r="J655" s="178"/>
      <c r="K655" s="178"/>
      <c r="L655" s="178"/>
      <c r="M655" s="16"/>
    </row>
    <row r="656" spans="1:13" s="18" customFormat="1" x14ac:dyDescent="0.2">
      <c r="A656" s="16"/>
      <c r="B656" s="16"/>
      <c r="C656" s="178"/>
      <c r="D656" s="178"/>
      <c r="E656" s="178"/>
      <c r="F656" s="178"/>
      <c r="G656" s="178"/>
      <c r="H656" s="178"/>
      <c r="I656" s="178"/>
      <c r="J656" s="178"/>
      <c r="K656" s="178"/>
      <c r="L656" s="178"/>
      <c r="M656" s="16"/>
    </row>
    <row r="657" spans="1:13" s="18" customFormat="1" x14ac:dyDescent="0.2">
      <c r="A657" s="16"/>
      <c r="B657" s="16"/>
      <c r="C657" s="178"/>
      <c r="D657" s="178"/>
      <c r="E657" s="178"/>
      <c r="F657" s="178"/>
      <c r="G657" s="178"/>
      <c r="H657" s="178"/>
      <c r="I657" s="178"/>
      <c r="J657" s="178"/>
      <c r="K657" s="178"/>
      <c r="L657" s="178"/>
      <c r="M657" s="16"/>
    </row>
    <row r="658" spans="1:13" s="18" customFormat="1" x14ac:dyDescent="0.2">
      <c r="A658" s="16"/>
      <c r="B658" s="16"/>
      <c r="C658" s="178"/>
      <c r="D658" s="178"/>
      <c r="E658" s="178"/>
      <c r="F658" s="178"/>
      <c r="G658" s="178"/>
      <c r="H658" s="178"/>
      <c r="I658" s="178"/>
      <c r="J658" s="178"/>
      <c r="K658" s="178"/>
      <c r="L658" s="178"/>
      <c r="M658" s="16"/>
    </row>
    <row r="659" spans="1:13" s="18" customFormat="1" x14ac:dyDescent="0.2">
      <c r="A659" s="16"/>
      <c r="B659" s="16"/>
      <c r="C659" s="178"/>
      <c r="D659" s="178"/>
      <c r="E659" s="178"/>
      <c r="F659" s="178"/>
      <c r="G659" s="178"/>
      <c r="H659" s="178"/>
      <c r="I659" s="178"/>
      <c r="J659" s="178"/>
      <c r="K659" s="178"/>
      <c r="L659" s="178"/>
      <c r="M659" s="16"/>
    </row>
    <row r="660" spans="1:13" s="18" customFormat="1" x14ac:dyDescent="0.2">
      <c r="A660" s="16"/>
      <c r="B660" s="16"/>
      <c r="C660" s="178"/>
      <c r="D660" s="178"/>
      <c r="E660" s="178"/>
      <c r="F660" s="178"/>
      <c r="G660" s="178"/>
      <c r="H660" s="178"/>
      <c r="I660" s="178"/>
      <c r="J660" s="178"/>
      <c r="K660" s="178"/>
      <c r="L660" s="178"/>
      <c r="M660" s="16"/>
    </row>
    <row r="661" spans="1:13" s="18" customFormat="1" x14ac:dyDescent="0.2">
      <c r="A661" s="16"/>
      <c r="B661" s="16"/>
      <c r="C661" s="178"/>
      <c r="D661" s="178"/>
      <c r="E661" s="178"/>
      <c r="F661" s="178"/>
      <c r="G661" s="178"/>
      <c r="H661" s="178"/>
      <c r="I661" s="178"/>
      <c r="J661" s="178"/>
      <c r="K661" s="178"/>
      <c r="L661" s="178"/>
      <c r="M661" s="16"/>
    </row>
    <row r="662" spans="1:13" s="18" customFormat="1" x14ac:dyDescent="0.2">
      <c r="A662" s="16"/>
      <c r="B662" s="16"/>
      <c r="C662" s="178"/>
      <c r="D662" s="178"/>
      <c r="E662" s="178"/>
      <c r="F662" s="178"/>
      <c r="G662" s="178"/>
      <c r="H662" s="178"/>
      <c r="I662" s="178"/>
      <c r="J662" s="178"/>
      <c r="K662" s="178"/>
      <c r="L662" s="178"/>
      <c r="M662" s="16"/>
    </row>
    <row r="663" spans="1:13" s="18" customFormat="1" x14ac:dyDescent="0.2">
      <c r="A663" s="16"/>
      <c r="B663" s="16"/>
      <c r="C663" s="178"/>
      <c r="D663" s="178"/>
      <c r="E663" s="178"/>
      <c r="F663" s="178"/>
      <c r="G663" s="178"/>
      <c r="H663" s="178"/>
      <c r="I663" s="178"/>
      <c r="J663" s="178"/>
      <c r="K663" s="178"/>
      <c r="L663" s="178"/>
      <c r="M663" s="16"/>
    </row>
    <row r="664" spans="1:13" s="18" customFormat="1" x14ac:dyDescent="0.2">
      <c r="A664" s="16"/>
      <c r="B664" s="16"/>
      <c r="C664" s="178"/>
      <c r="D664" s="178"/>
      <c r="E664" s="178"/>
      <c r="F664" s="178"/>
      <c r="G664" s="178"/>
      <c r="H664" s="178"/>
      <c r="I664" s="178"/>
      <c r="J664" s="178"/>
      <c r="K664" s="178"/>
      <c r="L664" s="178"/>
      <c r="M664" s="16"/>
    </row>
    <row r="665" spans="1:13" s="18" customFormat="1" x14ac:dyDescent="0.2">
      <c r="A665" s="16"/>
      <c r="B665" s="16"/>
      <c r="C665" s="178"/>
      <c r="D665" s="178"/>
      <c r="E665" s="178"/>
      <c r="F665" s="178"/>
      <c r="G665" s="178"/>
      <c r="H665" s="178"/>
      <c r="I665" s="178"/>
      <c r="J665" s="178"/>
      <c r="K665" s="178"/>
      <c r="L665" s="178"/>
      <c r="M665" s="16"/>
    </row>
    <row r="666" spans="1:13" s="18" customFormat="1" x14ac:dyDescent="0.2">
      <c r="A666" s="16"/>
      <c r="B666" s="16"/>
      <c r="C666" s="178"/>
      <c r="D666" s="178"/>
      <c r="E666" s="178"/>
      <c r="F666" s="178"/>
      <c r="G666" s="178"/>
      <c r="H666" s="178"/>
      <c r="I666" s="178"/>
      <c r="J666" s="178"/>
      <c r="K666" s="178"/>
      <c r="L666" s="178"/>
      <c r="M666" s="16"/>
    </row>
    <row r="667" spans="1:13" s="18" customFormat="1" x14ac:dyDescent="0.2">
      <c r="A667" s="16"/>
      <c r="B667" s="16"/>
      <c r="C667" s="178"/>
      <c r="D667" s="178"/>
      <c r="E667" s="178"/>
      <c r="F667" s="178"/>
      <c r="G667" s="178"/>
      <c r="H667" s="178"/>
      <c r="I667" s="178"/>
      <c r="J667" s="178"/>
      <c r="K667" s="178"/>
      <c r="L667" s="178"/>
      <c r="M667" s="16"/>
    </row>
    <row r="668" spans="1:13" s="18" customFormat="1" x14ac:dyDescent="0.2">
      <c r="A668" s="16"/>
      <c r="B668" s="16"/>
      <c r="C668" s="178"/>
      <c r="D668" s="178"/>
      <c r="E668" s="178"/>
      <c r="F668" s="178"/>
      <c r="G668" s="178"/>
      <c r="H668" s="178"/>
      <c r="I668" s="178"/>
      <c r="J668" s="178"/>
      <c r="K668" s="178"/>
      <c r="L668" s="178"/>
      <c r="M668" s="16"/>
    </row>
    <row r="669" spans="1:13" s="18" customFormat="1" x14ac:dyDescent="0.2">
      <c r="A669" s="16"/>
      <c r="B669" s="16"/>
      <c r="C669" s="178"/>
      <c r="D669" s="178"/>
      <c r="E669" s="178"/>
      <c r="F669" s="178"/>
      <c r="G669" s="178"/>
      <c r="H669" s="178"/>
      <c r="I669" s="178"/>
      <c r="J669" s="178"/>
      <c r="K669" s="178"/>
      <c r="L669" s="178"/>
      <c r="M669" s="16"/>
    </row>
    <row r="670" spans="1:13" s="18" customFormat="1" x14ac:dyDescent="0.2">
      <c r="A670" s="16"/>
      <c r="B670" s="16"/>
      <c r="C670" s="178"/>
      <c r="D670" s="178"/>
      <c r="E670" s="178"/>
      <c r="F670" s="178"/>
      <c r="G670" s="178"/>
      <c r="H670" s="178"/>
      <c r="I670" s="178"/>
      <c r="J670" s="178"/>
      <c r="K670" s="178"/>
      <c r="L670" s="178"/>
      <c r="M670" s="16"/>
    </row>
    <row r="671" spans="1:13" s="18" customFormat="1" x14ac:dyDescent="0.2">
      <c r="A671" s="16"/>
      <c r="B671" s="16"/>
      <c r="C671" s="178"/>
      <c r="D671" s="178"/>
      <c r="E671" s="178"/>
      <c r="F671" s="178"/>
      <c r="G671" s="178"/>
      <c r="H671" s="178"/>
      <c r="I671" s="178"/>
      <c r="J671" s="178"/>
      <c r="K671" s="178"/>
      <c r="L671" s="178"/>
      <c r="M671" s="16"/>
    </row>
    <row r="672" spans="1:13" s="18" customFormat="1" x14ac:dyDescent="0.2">
      <c r="A672" s="16"/>
      <c r="B672" s="16"/>
      <c r="C672" s="178"/>
      <c r="D672" s="178"/>
      <c r="E672" s="178"/>
      <c r="F672" s="178"/>
      <c r="G672" s="178"/>
      <c r="H672" s="178"/>
      <c r="I672" s="178"/>
      <c r="J672" s="178"/>
      <c r="K672" s="178"/>
      <c r="L672" s="178"/>
      <c r="M672" s="16"/>
    </row>
    <row r="673" spans="1:13" s="18" customFormat="1" x14ac:dyDescent="0.2">
      <c r="A673" s="16"/>
      <c r="B673" s="16"/>
      <c r="C673" s="178"/>
      <c r="D673" s="178"/>
      <c r="E673" s="178"/>
      <c r="F673" s="178"/>
      <c r="G673" s="178"/>
      <c r="H673" s="178"/>
      <c r="I673" s="178"/>
      <c r="J673" s="178"/>
      <c r="K673" s="178"/>
      <c r="L673" s="178"/>
      <c r="M673" s="16"/>
    </row>
  </sheetData>
  <sheetProtection algorithmName="SHA-512" hashValue="pgKEctO0Roq4pM4OugqOr5qB9o8RBSjOFSBCgUQfl9fCnOiAvXz51g3+OL+KolVYWWMDr/ZHVpKPjhCLu5DeHg==" saltValue="R0najk/Ra32ackRbsv3PGw==" spinCount="100000" sheet="1" objects="1" scenarios="1" selectLockedCells="1" selectUnlockedCells="1"/>
  <mergeCells count="14">
    <mergeCell ref="C266:M266"/>
    <mergeCell ref="C221:C222"/>
    <mergeCell ref="D221:D222"/>
    <mergeCell ref="J1:L1"/>
    <mergeCell ref="C235:C236"/>
    <mergeCell ref="D235:D236"/>
    <mergeCell ref="C260:C261"/>
    <mergeCell ref="D260:D261"/>
    <mergeCell ref="C253:C254"/>
    <mergeCell ref="D253:D254"/>
    <mergeCell ref="C228:C229"/>
    <mergeCell ref="D228:D229"/>
    <mergeCell ref="C244:C246"/>
    <mergeCell ref="D244:D246"/>
  </mergeCells>
  <phoneticPr fontId="9" type="noConversion"/>
  <conditionalFormatting sqref="C14:L14 F19:L19 C212:L212">
    <cfRule type="cellIs" dxfId="163" priority="32" operator="equal">
      <formula>$F$12</formula>
    </cfRule>
  </conditionalFormatting>
  <conditionalFormatting sqref="F2:L2">
    <cfRule type="cellIs" dxfId="162" priority="47" operator="equal">
      <formula>$F$12</formula>
    </cfRule>
  </conditionalFormatting>
  <conditionalFormatting sqref="F30:L30">
    <cfRule type="cellIs" dxfId="161" priority="44" operator="equal">
      <formula>$F$12</formula>
    </cfRule>
  </conditionalFormatting>
  <conditionalFormatting sqref="F38:L38">
    <cfRule type="cellIs" dxfId="160" priority="43" operator="equal">
      <formula>$F$12</formula>
    </cfRule>
  </conditionalFormatting>
  <conditionalFormatting sqref="F77:L77">
    <cfRule type="cellIs" dxfId="159" priority="42" operator="equal">
      <formula>$F$12</formula>
    </cfRule>
  </conditionalFormatting>
  <conditionalFormatting sqref="F85:L85">
    <cfRule type="cellIs" dxfId="158" priority="41" operator="equal">
      <formula>$F$12</formula>
    </cfRule>
  </conditionalFormatting>
  <conditionalFormatting sqref="F101:L101">
    <cfRule type="cellIs" dxfId="157" priority="18" operator="between">
      <formula>0.01</formula>
      <formula>99</formula>
    </cfRule>
    <cfRule type="cellIs" dxfId="156" priority="19" operator="greaterThan">
      <formula>100</formula>
    </cfRule>
  </conditionalFormatting>
  <conditionalFormatting sqref="F108:L108">
    <cfRule type="cellIs" dxfId="155" priority="40" operator="equal">
      <formula>$F$12</formula>
    </cfRule>
  </conditionalFormatting>
  <conditionalFormatting sqref="F124:L124">
    <cfRule type="cellIs" dxfId="154" priority="16" operator="between">
      <formula>0.01</formula>
      <formula>99</formula>
    </cfRule>
    <cfRule type="cellIs" dxfId="153" priority="17" operator="greaterThan">
      <formula>100</formula>
    </cfRule>
  </conditionalFormatting>
  <conditionalFormatting sqref="F131:L131">
    <cfRule type="cellIs" dxfId="152" priority="39" operator="equal">
      <formula>$F$12</formula>
    </cfRule>
  </conditionalFormatting>
  <conditionalFormatting sqref="F135:L135">
    <cfRule type="cellIs" dxfId="151" priority="14" operator="between">
      <formula>0.01</formula>
      <formula>99</formula>
    </cfRule>
    <cfRule type="cellIs" dxfId="150" priority="15" operator="greaterThan">
      <formula>100</formula>
    </cfRule>
  </conditionalFormatting>
  <conditionalFormatting sqref="F138:L138">
    <cfRule type="cellIs" dxfId="149" priority="38" operator="equal">
      <formula>$F$12</formula>
    </cfRule>
  </conditionalFormatting>
  <conditionalFormatting sqref="F154:L154">
    <cfRule type="cellIs" dxfId="148" priority="12" operator="between">
      <formula>0.01</formula>
      <formula>99</formula>
    </cfRule>
    <cfRule type="cellIs" dxfId="147" priority="13" operator="greaterThan">
      <formula>100</formula>
    </cfRule>
  </conditionalFormatting>
  <conditionalFormatting sqref="F161:L161">
    <cfRule type="cellIs" dxfId="146" priority="37" operator="equal">
      <formula>$F$12</formula>
    </cfRule>
  </conditionalFormatting>
  <conditionalFormatting sqref="F177:L177">
    <cfRule type="cellIs" dxfId="145" priority="10" operator="between">
      <formula>0.01</formula>
      <formula>99</formula>
    </cfRule>
    <cfRule type="cellIs" dxfId="144" priority="11" operator="greaterThan">
      <formula>100</formula>
    </cfRule>
  </conditionalFormatting>
  <conditionalFormatting sqref="F186:L186">
    <cfRule type="cellIs" dxfId="143" priority="36" operator="equal">
      <formula>$F$12</formula>
    </cfRule>
  </conditionalFormatting>
  <conditionalFormatting sqref="F196:L196">
    <cfRule type="cellIs" dxfId="142" priority="35" operator="equal">
      <formula>$F$12</formula>
    </cfRule>
  </conditionalFormatting>
  <conditionalFormatting sqref="F206:L206">
    <cfRule type="cellIs" dxfId="141" priority="34" operator="equal">
      <formula>$F$12</formula>
    </cfRule>
  </conditionalFormatting>
  <conditionalFormatting sqref="F219:L219">
    <cfRule type="cellIs" dxfId="140" priority="4" operator="equal">
      <formula>$F$12</formula>
    </cfRule>
  </conditionalFormatting>
  <conditionalFormatting sqref="F226:L226">
    <cfRule type="cellIs" dxfId="139" priority="5" operator="equal">
      <formula>$F$12</formula>
    </cfRule>
  </conditionalFormatting>
  <conditionalFormatting sqref="F233:L233">
    <cfRule type="cellIs" dxfId="138" priority="7" operator="equal">
      <formula>$F$12</formula>
    </cfRule>
  </conditionalFormatting>
  <conditionalFormatting sqref="F241:L241">
    <cfRule type="cellIs" dxfId="137" priority="6" operator="equal">
      <formula>$F$12</formula>
    </cfRule>
  </conditionalFormatting>
  <conditionalFormatting sqref="F251:L251">
    <cfRule type="cellIs" dxfId="136" priority="2" operator="equal">
      <formula>$F$12</formula>
    </cfRule>
  </conditionalFormatting>
  <conditionalFormatting sqref="F258:L258">
    <cfRule type="cellIs" dxfId="135" priority="3" operator="equal">
      <formula>$F$12</formula>
    </cfRule>
  </conditionalFormatting>
  <conditionalFormatting sqref="F268:L268">
    <cfRule type="cellIs" dxfId="134" priority="1" operator="equal">
      <formula>$F$12</formula>
    </cfRule>
  </conditionalFormatting>
  <dataValidations count="1">
    <dataValidation type="list" allowBlank="1" showInputMessage="1" showErrorMessage="1" sqref="F12">
      <formula1>$F$2:$L$2</formula1>
    </dataValidation>
  </dataValidations>
  <pageMargins left="0.7" right="0.7" top="0.75" bottom="0.75" header="0.3" footer="0.3"/>
  <pageSetup paperSize="9" scale="78" orientation="portrait" r:id="rId1"/>
  <rowBreaks count="1" manualBreakCount="1">
    <brk id="1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A1378"/>
  <sheetViews>
    <sheetView showGridLines="0" zoomScaleNormal="100" workbookViewId="0">
      <pane xSplit="5" ySplit="2" topLeftCell="F3" activePane="bottomRight" state="frozen"/>
      <selection pane="topRight" activeCell="E1" sqref="E1"/>
      <selection pane="bottomLeft" activeCell="A3" sqref="A3"/>
      <selection pane="bottomRight" activeCell="P16" sqref="P16"/>
    </sheetView>
  </sheetViews>
  <sheetFormatPr defaultColWidth="9.140625" defaultRowHeight="12" x14ac:dyDescent="0.2"/>
  <cols>
    <col min="1" max="2" width="3.7109375" style="16" customWidth="1"/>
    <col min="3" max="3" width="5.140625" style="190" customWidth="1"/>
    <col min="4" max="4" width="28.7109375" style="190" customWidth="1"/>
    <col min="5" max="5" width="7" style="190" customWidth="1"/>
    <col min="6" max="6" width="8.5703125" style="190" customWidth="1"/>
    <col min="7" max="12" width="9.140625" style="190"/>
    <col min="13" max="13" width="3.7109375" style="16" customWidth="1"/>
    <col min="14" max="17" width="9.140625" style="18"/>
    <col min="18" max="16384" width="9.140625" style="1"/>
  </cols>
  <sheetData>
    <row r="1" spans="2:313" ht="12.75" thickBot="1" x14ac:dyDescent="0.25">
      <c r="B1" s="20"/>
      <c r="C1" s="34"/>
      <c r="D1" s="35" t="s">
        <v>323</v>
      </c>
      <c r="E1" s="36"/>
      <c r="F1" s="36"/>
      <c r="G1" s="36"/>
      <c r="H1" s="36"/>
      <c r="I1" s="37" t="s">
        <v>774</v>
      </c>
      <c r="J1" s="666" t="str">
        <f>'Input PJGD'!J1</f>
        <v>...........</v>
      </c>
      <c r="K1" s="666"/>
      <c r="L1" s="667"/>
      <c r="M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row>
    <row r="2" spans="2:313" ht="24.75" thickBot="1" x14ac:dyDescent="0.25">
      <c r="B2" s="20"/>
      <c r="C2" s="38" t="s">
        <v>11</v>
      </c>
      <c r="D2" s="39" t="s">
        <v>14</v>
      </c>
      <c r="E2" s="39" t="s">
        <v>13</v>
      </c>
      <c r="F2" s="40">
        <v>2019</v>
      </c>
      <c r="G2" s="41">
        <v>2020</v>
      </c>
      <c r="H2" s="41">
        <v>2021</v>
      </c>
      <c r="I2" s="41">
        <v>2022</v>
      </c>
      <c r="J2" s="41">
        <v>2023</v>
      </c>
      <c r="K2" s="41">
        <v>2024</v>
      </c>
      <c r="L2" s="41">
        <v>2025</v>
      </c>
      <c r="M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row>
    <row r="3" spans="2:313" ht="5.25" customHeight="1" x14ac:dyDescent="0.2">
      <c r="B3" s="20"/>
      <c r="C3" s="42"/>
      <c r="D3" s="42"/>
      <c r="E3" s="42"/>
      <c r="F3" s="42"/>
      <c r="G3" s="42"/>
      <c r="H3" s="42"/>
      <c r="I3" s="42"/>
      <c r="J3" s="42"/>
      <c r="K3" s="42"/>
      <c r="L3" s="42"/>
      <c r="M3" s="20"/>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row>
    <row r="4" spans="2:313" x14ac:dyDescent="0.2">
      <c r="B4" s="20"/>
      <c r="C4" s="42"/>
      <c r="D4" s="42"/>
      <c r="E4" s="42"/>
      <c r="F4" s="42"/>
      <c r="G4" s="42"/>
      <c r="H4" s="42"/>
      <c r="I4" s="42"/>
      <c r="J4" s="42"/>
      <c r="K4" s="42"/>
      <c r="L4" s="42"/>
      <c r="M4" s="20"/>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row>
    <row r="5" spans="2:313" x14ac:dyDescent="0.2">
      <c r="B5" s="20"/>
      <c r="C5" s="42"/>
      <c r="D5" s="42"/>
      <c r="E5" s="42"/>
      <c r="F5" s="42"/>
      <c r="G5" s="42"/>
      <c r="H5" s="42"/>
      <c r="I5" s="42"/>
      <c r="J5" s="42"/>
      <c r="K5" s="42"/>
      <c r="L5" s="42"/>
      <c r="M5" s="2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row>
    <row r="6" spans="2:313" ht="5.25" customHeight="1" x14ac:dyDescent="0.2">
      <c r="B6" s="20"/>
      <c r="C6" s="42"/>
      <c r="D6" s="42"/>
      <c r="E6" s="42"/>
      <c r="F6" s="42"/>
      <c r="G6" s="42"/>
      <c r="H6" s="42"/>
      <c r="I6" s="42"/>
      <c r="J6" s="42"/>
      <c r="K6" s="42"/>
      <c r="L6" s="42"/>
      <c r="M6" s="20"/>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row>
    <row r="7" spans="2:313" x14ac:dyDescent="0.2">
      <c r="B7" s="20"/>
      <c r="C7" s="42"/>
      <c r="D7" s="42"/>
      <c r="E7" s="42"/>
      <c r="F7" s="42"/>
      <c r="G7" s="42"/>
      <c r="H7" s="42"/>
      <c r="I7" s="42"/>
      <c r="J7" s="42"/>
      <c r="K7" s="42"/>
      <c r="L7" s="42"/>
      <c r="M7" s="20"/>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row>
    <row r="8" spans="2:313" x14ac:dyDescent="0.2">
      <c r="B8" s="20"/>
      <c r="C8" s="42"/>
      <c r="D8" s="42"/>
      <c r="E8" s="42"/>
      <c r="F8" s="42"/>
      <c r="G8" s="42"/>
      <c r="H8" s="42"/>
      <c r="I8" s="42"/>
      <c r="J8" s="42"/>
      <c r="K8" s="42"/>
      <c r="L8" s="42"/>
      <c r="M8" s="20"/>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row>
    <row r="9" spans="2:313" x14ac:dyDescent="0.2">
      <c r="B9" s="20"/>
      <c r="C9" s="42"/>
      <c r="D9" s="42"/>
      <c r="E9" s="42"/>
      <c r="F9" s="42"/>
      <c r="G9" s="42"/>
      <c r="H9" s="42"/>
      <c r="I9" s="42"/>
      <c r="J9" s="42"/>
      <c r="K9" s="42"/>
      <c r="L9" s="42"/>
      <c r="M9" s="20"/>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row>
    <row r="10" spans="2:313" x14ac:dyDescent="0.2">
      <c r="B10" s="20"/>
      <c r="C10" s="42"/>
      <c r="D10" s="42"/>
      <c r="E10" s="42"/>
      <c r="F10" s="42"/>
      <c r="G10" s="42"/>
      <c r="H10" s="42"/>
      <c r="I10" s="42"/>
      <c r="J10" s="42"/>
      <c r="K10" s="42"/>
      <c r="L10" s="42"/>
      <c r="M10" s="20"/>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row>
    <row r="11" spans="2:313" ht="6.75" customHeight="1" thickBot="1" x14ac:dyDescent="0.25">
      <c r="B11" s="20"/>
      <c r="C11" s="42"/>
      <c r="D11" s="42"/>
      <c r="E11" s="42"/>
      <c r="F11" s="42"/>
      <c r="G11" s="42"/>
      <c r="H11" s="42"/>
      <c r="I11" s="42"/>
      <c r="J11" s="42"/>
      <c r="K11" s="42"/>
      <c r="L11" s="42"/>
      <c r="M11" s="20"/>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row>
    <row r="12" spans="2:313" ht="12.75" thickBot="1" x14ac:dyDescent="0.25">
      <c r="B12" s="20"/>
      <c r="C12" s="48"/>
      <c r="D12" s="49" t="s">
        <v>15</v>
      </c>
      <c r="E12" s="50"/>
      <c r="F12" s="42"/>
      <c r="G12" s="51">
        <f>'Input PJGD'!F12</f>
        <v>2022</v>
      </c>
      <c r="H12" s="42"/>
      <c r="I12" s="42"/>
      <c r="J12" s="42"/>
      <c r="K12" s="42"/>
      <c r="L12" s="42"/>
      <c r="M12" s="2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row>
    <row r="13" spans="2:313" ht="12.75" thickBot="1" x14ac:dyDescent="0.25">
      <c r="B13" s="20"/>
      <c r="C13" s="42"/>
      <c r="D13" s="42"/>
      <c r="E13" s="42"/>
      <c r="F13" s="42"/>
      <c r="G13" s="42"/>
      <c r="H13" s="42"/>
      <c r="I13" s="42"/>
      <c r="J13" s="42"/>
      <c r="K13" s="42"/>
      <c r="L13" s="42"/>
      <c r="M13" s="20"/>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row>
    <row r="14" spans="2:313" ht="12.75" thickBot="1" x14ac:dyDescent="0.25">
      <c r="B14" s="20"/>
      <c r="C14" s="52" t="s">
        <v>8</v>
      </c>
      <c r="D14" s="53"/>
      <c r="E14" s="53"/>
      <c r="F14" s="53"/>
      <c r="G14" s="53"/>
      <c r="H14" s="53"/>
      <c r="I14" s="53"/>
      <c r="J14" s="53"/>
      <c r="K14" s="53"/>
      <c r="L14" s="54"/>
      <c r="M14" s="20"/>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row>
    <row r="15" spans="2:313" ht="6.75" customHeight="1" thickBot="1" x14ac:dyDescent="0.25">
      <c r="B15" s="20"/>
      <c r="C15" s="42"/>
      <c r="D15" s="42"/>
      <c r="E15" s="42"/>
      <c r="F15" s="42"/>
      <c r="G15" s="42"/>
      <c r="H15" s="42"/>
      <c r="I15" s="42"/>
      <c r="J15" s="42"/>
      <c r="K15" s="42"/>
      <c r="L15" s="42"/>
      <c r="M15" s="20"/>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row>
    <row r="16" spans="2:313" ht="12.75" thickBot="1" x14ac:dyDescent="0.25">
      <c r="B16" s="20"/>
      <c r="C16" s="55" t="s">
        <v>10</v>
      </c>
      <c r="D16" s="56"/>
      <c r="E16" s="56"/>
      <c r="F16" s="57"/>
      <c r="G16" s="57"/>
      <c r="H16" s="57"/>
      <c r="I16" s="57"/>
      <c r="J16" s="57"/>
      <c r="K16" s="57"/>
      <c r="L16" s="58"/>
      <c r="M16" s="20"/>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row>
    <row r="17" spans="1:13" s="18" customFormat="1" ht="3" customHeight="1" x14ac:dyDescent="0.2">
      <c r="A17" s="16"/>
      <c r="B17" s="20"/>
      <c r="C17" s="42"/>
      <c r="D17" s="42"/>
      <c r="E17" s="42"/>
      <c r="F17" s="42"/>
      <c r="G17" s="42"/>
      <c r="H17" s="42"/>
      <c r="I17" s="42"/>
      <c r="J17" s="42"/>
      <c r="K17" s="42"/>
      <c r="L17" s="42"/>
      <c r="M17" s="20"/>
    </row>
    <row r="18" spans="1:13" s="18" customFormat="1" ht="24" x14ac:dyDescent="0.2">
      <c r="A18" s="16"/>
      <c r="B18" s="20"/>
      <c r="C18" s="59" t="s">
        <v>11</v>
      </c>
      <c r="D18" s="59" t="s">
        <v>12</v>
      </c>
      <c r="E18" s="59" t="s">
        <v>13</v>
      </c>
      <c r="F18" s="59">
        <v>2019</v>
      </c>
      <c r="G18" s="59">
        <v>2020</v>
      </c>
      <c r="H18" s="59">
        <v>2021</v>
      </c>
      <c r="I18" s="59">
        <v>2022</v>
      </c>
      <c r="J18" s="59">
        <v>2023</v>
      </c>
      <c r="K18" s="59">
        <v>2024</v>
      </c>
      <c r="L18" s="59">
        <v>2025</v>
      </c>
      <c r="M18" s="20"/>
    </row>
    <row r="19" spans="1:13" s="18" customFormat="1" x14ac:dyDescent="0.2">
      <c r="A19" s="16"/>
      <c r="B19" s="20"/>
      <c r="C19" s="60"/>
      <c r="D19" s="61" t="s">
        <v>77</v>
      </c>
      <c r="E19" s="62"/>
      <c r="F19" s="62"/>
      <c r="G19" s="62"/>
      <c r="H19" s="62"/>
      <c r="I19" s="62"/>
      <c r="J19" s="62"/>
      <c r="K19" s="62"/>
      <c r="L19" s="63"/>
      <c r="M19" s="20"/>
    </row>
    <row r="20" spans="1:13" s="18" customFormat="1" x14ac:dyDescent="0.2">
      <c r="A20" s="16"/>
      <c r="B20" s="20"/>
      <c r="C20" s="64">
        <v>1</v>
      </c>
      <c r="D20" s="65" t="s">
        <v>18</v>
      </c>
      <c r="E20" s="66" t="s">
        <v>19</v>
      </c>
      <c r="F20" s="67">
        <f>SUM(F21:F22)</f>
        <v>413723</v>
      </c>
      <c r="G20" s="67">
        <f>SUM(G21:G22)</f>
        <v>409162</v>
      </c>
      <c r="H20" s="67">
        <f>SUM(H21:H22)</f>
        <v>403709</v>
      </c>
      <c r="I20" s="67">
        <f>SUM(I21:I22)</f>
        <v>403807</v>
      </c>
      <c r="J20" s="68"/>
      <c r="K20" s="68"/>
      <c r="L20" s="68"/>
      <c r="M20" s="20"/>
    </row>
    <row r="21" spans="1:13" s="18" customFormat="1" x14ac:dyDescent="0.2">
      <c r="A21" s="16"/>
      <c r="B21" s="20"/>
      <c r="C21" s="64">
        <v>2</v>
      </c>
      <c r="D21" s="69" t="s">
        <v>20</v>
      </c>
      <c r="E21" s="66" t="s">
        <v>19</v>
      </c>
      <c r="F21" s="70">
        <v>158960</v>
      </c>
      <c r="G21" s="70">
        <v>158240</v>
      </c>
      <c r="H21" s="70">
        <v>154315</v>
      </c>
      <c r="I21" s="70">
        <v>155314</v>
      </c>
      <c r="J21" s="70"/>
      <c r="K21" s="70"/>
      <c r="L21" s="70"/>
      <c r="M21" s="20"/>
    </row>
    <row r="22" spans="1:13" s="18" customFormat="1" x14ac:dyDescent="0.2">
      <c r="A22" s="16"/>
      <c r="B22" s="20"/>
      <c r="C22" s="64">
        <v>3</v>
      </c>
      <c r="D22" s="69" t="s">
        <v>21</v>
      </c>
      <c r="E22" s="66" t="s">
        <v>19</v>
      </c>
      <c r="F22" s="70">
        <v>254763</v>
      </c>
      <c r="G22" s="70">
        <v>250922</v>
      </c>
      <c r="H22" s="70">
        <v>249394</v>
      </c>
      <c r="I22" s="70">
        <v>248493</v>
      </c>
      <c r="J22" s="70"/>
      <c r="K22" s="70"/>
      <c r="L22" s="70"/>
      <c r="M22" s="20"/>
    </row>
    <row r="23" spans="1:13" s="18" customFormat="1" ht="3.75" customHeight="1" x14ac:dyDescent="0.2">
      <c r="A23" s="16"/>
      <c r="B23" s="20"/>
      <c r="C23" s="42"/>
      <c r="D23" s="42"/>
      <c r="E23" s="42"/>
      <c r="F23" s="42"/>
      <c r="G23" s="42"/>
      <c r="H23" s="42">
        <v>249394</v>
      </c>
      <c r="I23" s="42"/>
      <c r="J23" s="42"/>
      <c r="K23" s="42"/>
      <c r="L23" s="42"/>
      <c r="M23" s="20"/>
    </row>
    <row r="24" spans="1:13" s="18" customFormat="1" x14ac:dyDescent="0.2">
      <c r="A24" s="16"/>
      <c r="B24" s="20"/>
      <c r="C24" s="71" t="s">
        <v>418</v>
      </c>
      <c r="D24" s="72"/>
      <c r="E24" s="72"/>
      <c r="F24" s="72"/>
      <c r="G24" s="72"/>
      <c r="H24" s="72"/>
      <c r="I24" s="72"/>
      <c r="J24" s="72"/>
      <c r="K24" s="72"/>
      <c r="L24" s="72"/>
      <c r="M24" s="20"/>
    </row>
    <row r="25" spans="1:13" s="18" customFormat="1" x14ac:dyDescent="0.2">
      <c r="A25" s="16"/>
      <c r="B25" s="20"/>
      <c r="C25" s="43" t="s">
        <v>120</v>
      </c>
      <c r="D25" s="72"/>
      <c r="E25" s="72"/>
      <c r="F25" s="72"/>
      <c r="G25" s="72"/>
      <c r="H25" s="72"/>
      <c r="I25" s="72"/>
      <c r="J25" s="72"/>
      <c r="K25" s="72"/>
      <c r="L25" s="72"/>
      <c r="M25" s="20"/>
    </row>
    <row r="26" spans="1:13" s="18" customFormat="1" x14ac:dyDescent="0.2">
      <c r="A26" s="16"/>
      <c r="B26" s="20"/>
      <c r="C26" s="42"/>
      <c r="D26" s="42"/>
      <c r="E26" s="42"/>
      <c r="F26" s="42"/>
      <c r="G26" s="42"/>
      <c r="H26" s="42"/>
      <c r="I26" s="42"/>
      <c r="J26" s="42"/>
      <c r="K26" s="42"/>
      <c r="L26" s="42"/>
      <c r="M26" s="20"/>
    </row>
    <row r="27" spans="1:13" s="18" customFormat="1" ht="6.75" customHeight="1" thickBot="1" x14ac:dyDescent="0.25">
      <c r="A27" s="16"/>
      <c r="B27" s="20"/>
      <c r="C27" s="42"/>
      <c r="D27" s="42"/>
      <c r="E27" s="42"/>
      <c r="F27" s="42"/>
      <c r="G27" s="42"/>
      <c r="H27" s="42"/>
      <c r="I27" s="42"/>
      <c r="J27" s="42"/>
      <c r="K27" s="42"/>
      <c r="L27" s="42"/>
      <c r="M27" s="20"/>
    </row>
    <row r="28" spans="1:13" s="18" customFormat="1" ht="12.75" thickBot="1" x14ac:dyDescent="0.25">
      <c r="A28" s="16"/>
      <c r="B28" s="20"/>
      <c r="C28" s="55" t="s">
        <v>134</v>
      </c>
      <c r="D28" s="56"/>
      <c r="E28" s="56"/>
      <c r="F28" s="56"/>
      <c r="G28" s="56"/>
      <c r="H28" s="56"/>
      <c r="I28" s="56"/>
      <c r="J28" s="56"/>
      <c r="K28" s="56"/>
      <c r="L28" s="73"/>
      <c r="M28" s="20"/>
    </row>
    <row r="29" spans="1:13" s="18" customFormat="1" ht="3" customHeight="1" thickBot="1" x14ac:dyDescent="0.25">
      <c r="A29" s="16"/>
      <c r="B29" s="20"/>
      <c r="C29" s="42"/>
      <c r="D29" s="42"/>
      <c r="E29" s="42"/>
      <c r="F29" s="42"/>
      <c r="G29" s="42"/>
      <c r="H29" s="42"/>
      <c r="I29" s="42"/>
      <c r="J29" s="42"/>
      <c r="K29" s="42"/>
      <c r="L29" s="42"/>
      <c r="M29" s="20"/>
    </row>
    <row r="30" spans="1:13" s="18" customFormat="1" ht="12.75" thickBot="1" x14ac:dyDescent="0.25">
      <c r="A30" s="16"/>
      <c r="B30" s="20"/>
      <c r="C30" s="74" t="s">
        <v>135</v>
      </c>
      <c r="D30" s="75"/>
      <c r="E30" s="75"/>
      <c r="F30" s="42"/>
      <c r="G30" s="76">
        <v>1</v>
      </c>
      <c r="H30" s="46" t="s">
        <v>136</v>
      </c>
      <c r="I30" s="42"/>
      <c r="J30" s="42"/>
      <c r="K30" s="42"/>
      <c r="L30" s="42"/>
      <c r="M30" s="20"/>
    </row>
    <row r="31" spans="1:13" s="18" customFormat="1" x14ac:dyDescent="0.2">
      <c r="A31" s="16"/>
      <c r="B31" s="20"/>
      <c r="C31" s="71" t="s">
        <v>419</v>
      </c>
      <c r="D31" s="72"/>
      <c r="E31" s="72"/>
      <c r="F31" s="72"/>
      <c r="G31" s="72"/>
      <c r="H31" s="72"/>
      <c r="I31" s="72"/>
      <c r="J31" s="72"/>
      <c r="K31" s="72"/>
      <c r="L31" s="72"/>
      <c r="M31" s="20"/>
    </row>
    <row r="32" spans="1:13" s="18" customFormat="1" x14ac:dyDescent="0.2">
      <c r="A32" s="16"/>
      <c r="B32" s="20"/>
      <c r="C32" s="43"/>
      <c r="D32" s="44" t="s">
        <v>138</v>
      </c>
      <c r="E32" s="72"/>
      <c r="F32" s="72"/>
      <c r="G32" s="72"/>
      <c r="H32" s="72"/>
      <c r="I32" s="72"/>
      <c r="J32" s="72"/>
      <c r="K32" s="72"/>
      <c r="L32" s="72"/>
      <c r="M32" s="20"/>
    </row>
    <row r="33" spans="1:13" s="18" customFormat="1" x14ac:dyDescent="0.2">
      <c r="A33" s="16"/>
      <c r="B33" s="20"/>
      <c r="C33" s="43"/>
      <c r="D33" s="44" t="s">
        <v>137</v>
      </c>
      <c r="E33" s="72"/>
      <c r="F33" s="72"/>
      <c r="G33" s="72"/>
      <c r="H33" s="72"/>
      <c r="I33" s="72"/>
      <c r="J33" s="72"/>
      <c r="K33" s="72"/>
      <c r="L33" s="72"/>
      <c r="M33" s="20"/>
    </row>
    <row r="34" spans="1:13" s="18" customFormat="1" ht="12.75" thickBot="1" x14ac:dyDescent="0.25">
      <c r="A34" s="16"/>
      <c r="B34" s="20"/>
      <c r="C34" s="42"/>
      <c r="D34" s="42"/>
      <c r="E34" s="42"/>
      <c r="F34" s="42"/>
      <c r="G34" s="42"/>
      <c r="H34" s="42"/>
      <c r="I34" s="42"/>
      <c r="J34" s="42"/>
      <c r="K34" s="42"/>
      <c r="L34" s="42"/>
      <c r="M34" s="20"/>
    </row>
    <row r="35" spans="1:13" s="18" customFormat="1" ht="12.75" thickBot="1" x14ac:dyDescent="0.25">
      <c r="A35" s="16"/>
      <c r="B35" s="20"/>
      <c r="C35" s="74" t="s">
        <v>145</v>
      </c>
      <c r="D35" s="75"/>
      <c r="E35" s="75"/>
      <c r="F35" s="75"/>
      <c r="G35" s="75"/>
      <c r="H35" s="75"/>
      <c r="I35" s="75"/>
      <c r="J35" s="75"/>
      <c r="K35" s="75"/>
      <c r="L35" s="77"/>
      <c r="M35" s="20"/>
    </row>
    <row r="36" spans="1:13" s="18" customFormat="1" ht="24" x14ac:dyDescent="0.2">
      <c r="A36" s="16"/>
      <c r="B36" s="20"/>
      <c r="C36" s="59" t="s">
        <v>11</v>
      </c>
      <c r="D36" s="59" t="s">
        <v>14</v>
      </c>
      <c r="E36" s="59" t="s">
        <v>13</v>
      </c>
      <c r="F36" s="59">
        <v>2019</v>
      </c>
      <c r="G36" s="59">
        <v>2020</v>
      </c>
      <c r="H36" s="59">
        <v>2021</v>
      </c>
      <c r="I36" s="59">
        <v>2022</v>
      </c>
      <c r="J36" s="59">
        <v>2023</v>
      </c>
      <c r="K36" s="59">
        <v>2024</v>
      </c>
      <c r="L36" s="59">
        <v>2025</v>
      </c>
      <c r="M36" s="20"/>
    </row>
    <row r="37" spans="1:13" s="18" customFormat="1" x14ac:dyDescent="0.2">
      <c r="A37" s="16"/>
      <c r="B37" s="20"/>
      <c r="C37" s="60"/>
      <c r="D37" s="61" t="s">
        <v>77</v>
      </c>
      <c r="E37" s="62"/>
      <c r="F37" s="62"/>
      <c r="G37" s="62"/>
      <c r="H37" s="62"/>
      <c r="I37" s="62"/>
      <c r="J37" s="62"/>
      <c r="K37" s="62"/>
      <c r="L37" s="63"/>
      <c r="M37" s="20"/>
    </row>
    <row r="38" spans="1:13" s="18" customFormat="1" x14ac:dyDescent="0.2">
      <c r="A38" s="16"/>
      <c r="B38" s="20"/>
      <c r="C38" s="78">
        <v>1</v>
      </c>
      <c r="D38" s="78" t="s">
        <v>24</v>
      </c>
      <c r="E38" s="78" t="s">
        <v>25</v>
      </c>
      <c r="F38" s="581">
        <f t="shared" ref="F38:L42" si="0">F50+F61</f>
        <v>0</v>
      </c>
      <c r="G38" s="47">
        <f t="shared" si="0"/>
        <v>0</v>
      </c>
      <c r="H38" s="47">
        <f t="shared" si="0"/>
        <v>0</v>
      </c>
      <c r="I38" s="47">
        <f t="shared" si="0"/>
        <v>0</v>
      </c>
      <c r="J38" s="47">
        <f t="shared" si="0"/>
        <v>0</v>
      </c>
      <c r="K38" s="47">
        <f t="shared" si="0"/>
        <v>0</v>
      </c>
      <c r="L38" s="47">
        <f t="shared" si="0"/>
        <v>0</v>
      </c>
      <c r="M38" s="20"/>
    </row>
    <row r="39" spans="1:13" s="18" customFormat="1" x14ac:dyDescent="0.2">
      <c r="A39" s="16"/>
      <c r="B39" s="20"/>
      <c r="C39" s="78">
        <v>2</v>
      </c>
      <c r="D39" s="78" t="s">
        <v>26</v>
      </c>
      <c r="E39" s="78" t="s">
        <v>25</v>
      </c>
      <c r="F39" s="581">
        <f t="shared" si="0"/>
        <v>0</v>
      </c>
      <c r="G39" s="47">
        <f t="shared" si="0"/>
        <v>0</v>
      </c>
      <c r="H39" s="47">
        <f t="shared" si="0"/>
        <v>0</v>
      </c>
      <c r="I39" s="47">
        <f t="shared" si="0"/>
        <v>0</v>
      </c>
      <c r="J39" s="47">
        <f t="shared" si="0"/>
        <v>0</v>
      </c>
      <c r="K39" s="47">
        <f t="shared" si="0"/>
        <v>0</v>
      </c>
      <c r="L39" s="47">
        <f t="shared" si="0"/>
        <v>0</v>
      </c>
      <c r="M39" s="20"/>
    </row>
    <row r="40" spans="1:13" s="18" customFormat="1" x14ac:dyDescent="0.2">
      <c r="A40" s="16"/>
      <c r="B40" s="20"/>
      <c r="C40" s="78">
        <v>3</v>
      </c>
      <c r="D40" s="78" t="s">
        <v>27</v>
      </c>
      <c r="E40" s="78" t="s">
        <v>25</v>
      </c>
      <c r="F40" s="581">
        <f t="shared" si="0"/>
        <v>0</v>
      </c>
      <c r="G40" s="47">
        <f t="shared" si="0"/>
        <v>0</v>
      </c>
      <c r="H40" s="47">
        <f t="shared" si="0"/>
        <v>0</v>
      </c>
      <c r="I40" s="47">
        <f t="shared" si="0"/>
        <v>0</v>
      </c>
      <c r="J40" s="47">
        <f t="shared" si="0"/>
        <v>0</v>
      </c>
      <c r="K40" s="47">
        <f t="shared" si="0"/>
        <v>0</v>
      </c>
      <c r="L40" s="47">
        <f t="shared" si="0"/>
        <v>0</v>
      </c>
      <c r="M40" s="20"/>
    </row>
    <row r="41" spans="1:13" s="18" customFormat="1" x14ac:dyDescent="0.2">
      <c r="A41" s="16"/>
      <c r="B41" s="20"/>
      <c r="C41" s="78">
        <v>4</v>
      </c>
      <c r="D41" s="78" t="s">
        <v>28</v>
      </c>
      <c r="E41" s="78" t="s">
        <v>25</v>
      </c>
      <c r="F41" s="581">
        <f t="shared" si="0"/>
        <v>0</v>
      </c>
      <c r="G41" s="47">
        <f t="shared" si="0"/>
        <v>0</v>
      </c>
      <c r="H41" s="47">
        <f t="shared" si="0"/>
        <v>0</v>
      </c>
      <c r="I41" s="47">
        <f t="shared" si="0"/>
        <v>0</v>
      </c>
      <c r="J41" s="47">
        <f t="shared" si="0"/>
        <v>0</v>
      </c>
      <c r="K41" s="47">
        <f t="shared" si="0"/>
        <v>0</v>
      </c>
      <c r="L41" s="47">
        <f t="shared" si="0"/>
        <v>0</v>
      </c>
      <c r="M41" s="20"/>
    </row>
    <row r="42" spans="1:13" s="18" customFormat="1" x14ac:dyDescent="0.2">
      <c r="A42" s="16"/>
      <c r="B42" s="20"/>
      <c r="C42" s="78">
        <v>5</v>
      </c>
      <c r="D42" s="78" t="s">
        <v>29</v>
      </c>
      <c r="E42" s="78" t="s">
        <v>25</v>
      </c>
      <c r="F42" s="581">
        <f t="shared" si="0"/>
        <v>0</v>
      </c>
      <c r="G42" s="47">
        <f t="shared" si="0"/>
        <v>0</v>
      </c>
      <c r="H42" s="47">
        <f t="shared" si="0"/>
        <v>0</v>
      </c>
      <c r="I42" s="47">
        <f t="shared" si="0"/>
        <v>0</v>
      </c>
      <c r="J42" s="47">
        <f t="shared" si="0"/>
        <v>0</v>
      </c>
      <c r="K42" s="47">
        <f t="shared" si="0"/>
        <v>0</v>
      </c>
      <c r="L42" s="47">
        <f t="shared" si="0"/>
        <v>0</v>
      </c>
      <c r="M42" s="20"/>
    </row>
    <row r="43" spans="1:13" s="18" customFormat="1" ht="24" x14ac:dyDescent="0.2">
      <c r="A43" s="16"/>
      <c r="B43" s="20"/>
      <c r="C43" s="78">
        <v>6</v>
      </c>
      <c r="D43" s="79" t="s">
        <v>30</v>
      </c>
      <c r="E43" s="78" t="s">
        <v>25</v>
      </c>
      <c r="F43" s="582">
        <f>SUM(F38:F42)</f>
        <v>0</v>
      </c>
      <c r="G43" s="80">
        <f t="shared" ref="G43:L43" si="1">SUM(G38:G42)</f>
        <v>0</v>
      </c>
      <c r="H43" s="80">
        <f t="shared" si="1"/>
        <v>0</v>
      </c>
      <c r="I43" s="80">
        <f t="shared" si="1"/>
        <v>0</v>
      </c>
      <c r="J43" s="80">
        <f t="shared" si="1"/>
        <v>0</v>
      </c>
      <c r="K43" s="80">
        <f t="shared" si="1"/>
        <v>0</v>
      </c>
      <c r="L43" s="80">
        <f t="shared" si="1"/>
        <v>0</v>
      </c>
      <c r="M43" s="20"/>
    </row>
    <row r="44" spans="1:13" s="18" customFormat="1" ht="36" x14ac:dyDescent="0.2">
      <c r="A44" s="16"/>
      <c r="B44" s="20"/>
      <c r="C44" s="78">
        <v>7</v>
      </c>
      <c r="D44" s="78" t="s">
        <v>31</v>
      </c>
      <c r="E44" s="78" t="s">
        <v>25</v>
      </c>
      <c r="F44" s="581">
        <f t="shared" ref="F44:L45" si="2">F56+F67</f>
        <v>0</v>
      </c>
      <c r="G44" s="47">
        <f t="shared" si="2"/>
        <v>0</v>
      </c>
      <c r="H44" s="47">
        <f t="shared" si="2"/>
        <v>0</v>
      </c>
      <c r="I44" s="47">
        <f t="shared" si="2"/>
        <v>0</v>
      </c>
      <c r="J44" s="47">
        <f t="shared" si="2"/>
        <v>0</v>
      </c>
      <c r="K44" s="47">
        <f t="shared" si="2"/>
        <v>0</v>
      </c>
      <c r="L44" s="47">
        <f t="shared" si="2"/>
        <v>0</v>
      </c>
      <c r="M44" s="20"/>
    </row>
    <row r="45" spans="1:13" s="18" customFormat="1" ht="37.5" customHeight="1" x14ac:dyDescent="0.2">
      <c r="A45" s="16"/>
      <c r="B45" s="20"/>
      <c r="C45" s="81">
        <v>8</v>
      </c>
      <c r="D45" s="82" t="s">
        <v>353</v>
      </c>
      <c r="E45" s="81" t="s">
        <v>25</v>
      </c>
      <c r="F45" s="581">
        <f t="shared" si="2"/>
        <v>0</v>
      </c>
      <c r="G45" s="47">
        <f t="shared" si="2"/>
        <v>0</v>
      </c>
      <c r="H45" s="47">
        <f t="shared" si="2"/>
        <v>0</v>
      </c>
      <c r="I45" s="47">
        <f t="shared" si="2"/>
        <v>0</v>
      </c>
      <c r="J45" s="47">
        <f t="shared" si="2"/>
        <v>0</v>
      </c>
      <c r="K45" s="47">
        <f t="shared" si="2"/>
        <v>0</v>
      </c>
      <c r="L45" s="47">
        <f t="shared" si="2"/>
        <v>0</v>
      </c>
      <c r="M45" s="20"/>
    </row>
    <row r="46" spans="1:13" s="18" customFormat="1" ht="21.75" customHeight="1" x14ac:dyDescent="0.2">
      <c r="A46" s="16"/>
      <c r="B46" s="20"/>
      <c r="C46" s="598">
        <v>9</v>
      </c>
      <c r="D46" s="168" t="s">
        <v>755</v>
      </c>
      <c r="E46" s="598" t="s">
        <v>25</v>
      </c>
      <c r="F46" s="581"/>
      <c r="G46" s="47"/>
      <c r="H46" s="47"/>
      <c r="I46" s="47"/>
      <c r="J46" s="47"/>
      <c r="K46" s="47"/>
      <c r="L46" s="47"/>
      <c r="M46" s="20"/>
    </row>
    <row r="47" spans="1:13" s="18" customFormat="1" x14ac:dyDescent="0.2">
      <c r="A47" s="16"/>
      <c r="B47" s="20"/>
      <c r="C47" s="81">
        <v>10</v>
      </c>
      <c r="D47" s="83" t="s">
        <v>32</v>
      </c>
      <c r="E47" s="81" t="s">
        <v>25</v>
      </c>
      <c r="F47" s="583">
        <f>SUM(F43:F46)</f>
        <v>0</v>
      </c>
      <c r="G47" s="583">
        <f t="shared" ref="G47:L47" si="3">SUM(G43:G46)</f>
        <v>0</v>
      </c>
      <c r="H47" s="583">
        <f t="shared" si="3"/>
        <v>0</v>
      </c>
      <c r="I47" s="583">
        <f t="shared" si="3"/>
        <v>0</v>
      </c>
      <c r="J47" s="583">
        <f t="shared" si="3"/>
        <v>0</v>
      </c>
      <c r="K47" s="583">
        <f t="shared" si="3"/>
        <v>0</v>
      </c>
      <c r="L47" s="583">
        <f t="shared" si="3"/>
        <v>0</v>
      </c>
      <c r="M47" s="20"/>
    </row>
    <row r="48" spans="1:13" s="18" customFormat="1" x14ac:dyDescent="0.2">
      <c r="A48" s="16"/>
      <c r="B48" s="20"/>
      <c r="C48" s="85"/>
      <c r="D48" s="86" t="s">
        <v>33</v>
      </c>
      <c r="E48" s="87"/>
      <c r="F48" s="88"/>
      <c r="G48" s="628" t="b">
        <f>G47=G86</f>
        <v>1</v>
      </c>
      <c r="H48" s="88" t="b">
        <f>H47=H86</f>
        <v>1</v>
      </c>
      <c r="I48" s="88" t="b">
        <f>I47=I86</f>
        <v>1</v>
      </c>
      <c r="J48" s="88"/>
      <c r="K48" s="88"/>
      <c r="L48" s="89"/>
      <c r="M48" s="20"/>
    </row>
    <row r="49" spans="1:13" s="18" customFormat="1" x14ac:dyDescent="0.2">
      <c r="A49" s="16"/>
      <c r="B49" s="20"/>
      <c r="C49" s="90"/>
      <c r="D49" s="91" t="s">
        <v>20</v>
      </c>
      <c r="E49" s="92"/>
      <c r="F49" s="92"/>
      <c r="G49" s="92"/>
      <c r="H49" s="92"/>
      <c r="I49" s="92"/>
      <c r="J49" s="92"/>
      <c r="K49" s="92"/>
      <c r="L49" s="93"/>
      <c r="M49" s="20"/>
    </row>
    <row r="50" spans="1:13" s="18" customFormat="1" x14ac:dyDescent="0.2">
      <c r="A50" s="16"/>
      <c r="B50" s="20"/>
      <c r="C50" s="94">
        <v>1</v>
      </c>
      <c r="D50" s="94" t="s">
        <v>24</v>
      </c>
      <c r="E50" s="78" t="s">
        <v>25</v>
      </c>
      <c r="F50" s="584"/>
      <c r="G50" s="95"/>
      <c r="H50" s="95"/>
      <c r="I50" s="70"/>
      <c r="J50" s="70"/>
      <c r="K50" s="70"/>
      <c r="L50" s="70"/>
      <c r="M50" s="20"/>
    </row>
    <row r="51" spans="1:13" s="18" customFormat="1" x14ac:dyDescent="0.2">
      <c r="A51" s="16"/>
      <c r="B51" s="20"/>
      <c r="C51" s="78">
        <v>2</v>
      </c>
      <c r="D51" s="78" t="s">
        <v>26</v>
      </c>
      <c r="E51" s="78" t="s">
        <v>25</v>
      </c>
      <c r="F51" s="584"/>
      <c r="G51" s="95"/>
      <c r="H51" s="95"/>
      <c r="I51" s="70"/>
      <c r="J51" s="70"/>
      <c r="K51" s="70"/>
      <c r="L51" s="70"/>
      <c r="M51" s="20"/>
    </row>
    <row r="52" spans="1:13" s="18" customFormat="1" x14ac:dyDescent="0.2">
      <c r="A52" s="16"/>
      <c r="B52" s="20"/>
      <c r="C52" s="78">
        <v>3</v>
      </c>
      <c r="D52" s="78" t="s">
        <v>27</v>
      </c>
      <c r="E52" s="78" t="s">
        <v>25</v>
      </c>
      <c r="F52" s="584"/>
      <c r="G52" s="95"/>
      <c r="H52" s="95"/>
      <c r="I52" s="70"/>
      <c r="J52" s="70"/>
      <c r="K52" s="70"/>
      <c r="L52" s="70"/>
      <c r="M52" s="20"/>
    </row>
    <row r="53" spans="1:13" s="18" customFormat="1" x14ac:dyDescent="0.2">
      <c r="A53" s="16"/>
      <c r="B53" s="20"/>
      <c r="C53" s="78">
        <v>4</v>
      </c>
      <c r="D53" s="78" t="s">
        <v>28</v>
      </c>
      <c r="E53" s="78" t="s">
        <v>25</v>
      </c>
      <c r="F53" s="584"/>
      <c r="G53" s="95"/>
      <c r="H53" s="95"/>
      <c r="I53" s="70"/>
      <c r="J53" s="70"/>
      <c r="K53" s="70"/>
      <c r="L53" s="70"/>
      <c r="M53" s="20"/>
    </row>
    <row r="54" spans="1:13" s="18" customFormat="1" x14ac:dyDescent="0.2">
      <c r="A54" s="16"/>
      <c r="B54" s="20"/>
      <c r="C54" s="78">
        <v>5</v>
      </c>
      <c r="D54" s="78" t="s">
        <v>29</v>
      </c>
      <c r="E54" s="78" t="s">
        <v>25</v>
      </c>
      <c r="F54" s="584"/>
      <c r="G54" s="95"/>
      <c r="H54" s="95"/>
      <c r="I54" s="70"/>
      <c r="J54" s="70"/>
      <c r="K54" s="70"/>
      <c r="L54" s="70"/>
      <c r="M54" s="20"/>
    </row>
    <row r="55" spans="1:13" s="18" customFormat="1" ht="24" x14ac:dyDescent="0.2">
      <c r="A55" s="16"/>
      <c r="B55" s="20"/>
      <c r="C55" s="78">
        <v>6</v>
      </c>
      <c r="D55" s="79" t="s">
        <v>30</v>
      </c>
      <c r="E55" s="78" t="s">
        <v>25</v>
      </c>
      <c r="F55" s="582">
        <f>SUM(F50:F54)</f>
        <v>0</v>
      </c>
      <c r="G55" s="80">
        <f t="shared" ref="G55:H55" si="4">SUM(G50:G54)</f>
        <v>0</v>
      </c>
      <c r="H55" s="80">
        <f t="shared" si="4"/>
        <v>0</v>
      </c>
      <c r="I55" s="80">
        <f t="shared" ref="I55:L55" si="5">SUM(I50:I54)</f>
        <v>0</v>
      </c>
      <c r="J55" s="80">
        <f t="shared" si="5"/>
        <v>0</v>
      </c>
      <c r="K55" s="80">
        <f t="shared" si="5"/>
        <v>0</v>
      </c>
      <c r="L55" s="80">
        <f t="shared" si="5"/>
        <v>0</v>
      </c>
      <c r="M55" s="20"/>
    </row>
    <row r="56" spans="1:13" s="18" customFormat="1" ht="36" x14ac:dyDescent="0.2">
      <c r="A56" s="16"/>
      <c r="B56" s="20"/>
      <c r="C56" s="78">
        <v>7</v>
      </c>
      <c r="D56" s="78" t="s">
        <v>31</v>
      </c>
      <c r="E56" s="78" t="s">
        <v>25</v>
      </c>
      <c r="F56" s="584"/>
      <c r="G56" s="70"/>
      <c r="H56" s="70"/>
      <c r="I56" s="70"/>
      <c r="J56" s="70"/>
      <c r="K56" s="70"/>
      <c r="L56" s="70"/>
      <c r="M56" s="20"/>
    </row>
    <row r="57" spans="1:13" s="18" customFormat="1" ht="34.5" customHeight="1" x14ac:dyDescent="0.2">
      <c r="A57" s="16"/>
      <c r="B57" s="20"/>
      <c r="C57" s="81">
        <v>8</v>
      </c>
      <c r="D57" s="82" t="s">
        <v>353</v>
      </c>
      <c r="E57" s="81" t="s">
        <v>25</v>
      </c>
      <c r="F57" s="584">
        <f>'Input PJGD'!F59</f>
        <v>0</v>
      </c>
      <c r="G57" s="70"/>
      <c r="H57" s="70"/>
      <c r="I57" s="70"/>
      <c r="J57" s="70"/>
      <c r="K57" s="70"/>
      <c r="L57" s="70"/>
      <c r="M57" s="20"/>
    </row>
    <row r="58" spans="1:13" s="18" customFormat="1" ht="34.5" customHeight="1" x14ac:dyDescent="0.2">
      <c r="A58" s="16"/>
      <c r="B58" s="20"/>
      <c r="C58" s="598">
        <v>9</v>
      </c>
      <c r="D58" s="168" t="s">
        <v>755</v>
      </c>
      <c r="E58" s="598" t="s">
        <v>25</v>
      </c>
      <c r="F58" s="584"/>
      <c r="G58" s="70"/>
      <c r="H58" s="70"/>
      <c r="I58" s="70"/>
      <c r="J58" s="70"/>
      <c r="K58" s="70"/>
      <c r="L58" s="70"/>
      <c r="M58" s="20"/>
    </row>
    <row r="59" spans="1:13" s="18" customFormat="1" x14ac:dyDescent="0.2">
      <c r="A59" s="16"/>
      <c r="B59" s="20"/>
      <c r="C59" s="81">
        <v>10</v>
      </c>
      <c r="D59" s="83" t="s">
        <v>32</v>
      </c>
      <c r="E59" s="78" t="s">
        <v>25</v>
      </c>
      <c r="F59" s="583">
        <f>SUM(F55:F58)</f>
        <v>0</v>
      </c>
      <c r="G59" s="583">
        <f t="shared" ref="G59:L59" si="6">SUM(G55:G58)</f>
        <v>0</v>
      </c>
      <c r="H59" s="583">
        <f t="shared" si="6"/>
        <v>0</v>
      </c>
      <c r="I59" s="583">
        <f t="shared" si="6"/>
        <v>0</v>
      </c>
      <c r="J59" s="583">
        <f t="shared" si="6"/>
        <v>0</v>
      </c>
      <c r="K59" s="583">
        <f t="shared" si="6"/>
        <v>0</v>
      </c>
      <c r="L59" s="583">
        <f t="shared" si="6"/>
        <v>0</v>
      </c>
      <c r="M59" s="20"/>
    </row>
    <row r="60" spans="1:13" s="18" customFormat="1" x14ac:dyDescent="0.2">
      <c r="A60" s="16"/>
      <c r="B60" s="20"/>
      <c r="C60" s="96"/>
      <c r="D60" s="97" t="s">
        <v>21</v>
      </c>
      <c r="E60" s="98"/>
      <c r="F60" s="98"/>
      <c r="G60" s="98"/>
      <c r="H60" s="98"/>
      <c r="I60" s="98"/>
      <c r="J60" s="99"/>
      <c r="K60" s="99"/>
      <c r="L60" s="100"/>
      <c r="M60" s="20"/>
    </row>
    <row r="61" spans="1:13" s="18" customFormat="1" x14ac:dyDescent="0.2">
      <c r="A61" s="16"/>
      <c r="B61" s="20"/>
      <c r="C61" s="94">
        <v>1</v>
      </c>
      <c r="D61" s="94" t="s">
        <v>24</v>
      </c>
      <c r="E61" s="94" t="s">
        <v>25</v>
      </c>
      <c r="F61" s="584"/>
      <c r="G61" s="95"/>
      <c r="H61" s="95"/>
      <c r="I61" s="70"/>
      <c r="J61" s="95"/>
      <c r="K61" s="95"/>
      <c r="L61" s="95"/>
      <c r="M61" s="20"/>
    </row>
    <row r="62" spans="1:13" s="18" customFormat="1" x14ac:dyDescent="0.2">
      <c r="A62" s="16"/>
      <c r="B62" s="20"/>
      <c r="C62" s="78">
        <v>2</v>
      </c>
      <c r="D62" s="78" t="s">
        <v>26</v>
      </c>
      <c r="E62" s="78" t="s">
        <v>25</v>
      </c>
      <c r="F62" s="584"/>
      <c r="G62" s="95"/>
      <c r="H62" s="95"/>
      <c r="I62" s="70"/>
      <c r="J62" s="95"/>
      <c r="K62" s="95"/>
      <c r="L62" s="95"/>
      <c r="M62" s="20"/>
    </row>
    <row r="63" spans="1:13" s="18" customFormat="1" x14ac:dyDescent="0.2">
      <c r="A63" s="16"/>
      <c r="B63" s="20"/>
      <c r="C63" s="78">
        <v>3</v>
      </c>
      <c r="D63" s="78" t="s">
        <v>27</v>
      </c>
      <c r="E63" s="78" t="s">
        <v>25</v>
      </c>
      <c r="F63" s="584"/>
      <c r="G63" s="95"/>
      <c r="H63" s="95"/>
      <c r="I63" s="70"/>
      <c r="J63" s="95"/>
      <c r="K63" s="95"/>
      <c r="L63" s="95"/>
      <c r="M63" s="20"/>
    </row>
    <row r="64" spans="1:13" s="18" customFormat="1" x14ac:dyDescent="0.2">
      <c r="A64" s="16"/>
      <c r="B64" s="20"/>
      <c r="C64" s="78">
        <v>4</v>
      </c>
      <c r="D64" s="78" t="s">
        <v>28</v>
      </c>
      <c r="E64" s="78" t="s">
        <v>25</v>
      </c>
      <c r="F64" s="584"/>
      <c r="G64" s="95"/>
      <c r="H64" s="95"/>
      <c r="I64" s="70"/>
      <c r="J64" s="95"/>
      <c r="K64" s="95"/>
      <c r="L64" s="95"/>
      <c r="M64" s="20"/>
    </row>
    <row r="65" spans="1:14" s="18" customFormat="1" x14ac:dyDescent="0.2">
      <c r="A65" s="16"/>
      <c r="B65" s="20"/>
      <c r="C65" s="78">
        <v>5</v>
      </c>
      <c r="D65" s="78" t="s">
        <v>29</v>
      </c>
      <c r="E65" s="78" t="s">
        <v>25</v>
      </c>
      <c r="F65" s="584"/>
      <c r="G65" s="95"/>
      <c r="H65" s="95"/>
      <c r="I65" s="70"/>
      <c r="J65" s="95"/>
      <c r="K65" s="95"/>
      <c r="L65" s="95"/>
      <c r="M65" s="20"/>
    </row>
    <row r="66" spans="1:14" s="18" customFormat="1" ht="24" x14ac:dyDescent="0.2">
      <c r="A66" s="16"/>
      <c r="B66" s="20"/>
      <c r="C66" s="78">
        <v>6</v>
      </c>
      <c r="D66" s="79" t="s">
        <v>34</v>
      </c>
      <c r="E66" s="78" t="s">
        <v>25</v>
      </c>
      <c r="F66" s="582">
        <f>SUM(F61:F65)</f>
        <v>0</v>
      </c>
      <c r="G66" s="80">
        <f t="shared" ref="G66:L66" si="7">SUM(G61:G65)</f>
        <v>0</v>
      </c>
      <c r="H66" s="80">
        <f t="shared" si="7"/>
        <v>0</v>
      </c>
      <c r="I66" s="80">
        <f t="shared" si="7"/>
        <v>0</v>
      </c>
      <c r="J66" s="80">
        <f t="shared" si="7"/>
        <v>0</v>
      </c>
      <c r="K66" s="80">
        <f t="shared" si="7"/>
        <v>0</v>
      </c>
      <c r="L66" s="80">
        <f t="shared" si="7"/>
        <v>0</v>
      </c>
      <c r="M66" s="20"/>
    </row>
    <row r="67" spans="1:14" s="18" customFormat="1" ht="36" x14ac:dyDescent="0.2">
      <c r="A67" s="16"/>
      <c r="B67" s="20"/>
      <c r="C67" s="78">
        <v>7</v>
      </c>
      <c r="D67" s="78" t="s">
        <v>31</v>
      </c>
      <c r="E67" s="78" t="s">
        <v>25</v>
      </c>
      <c r="F67" s="584"/>
      <c r="G67" s="95"/>
      <c r="H67" s="95"/>
      <c r="I67" s="70"/>
      <c r="J67" s="70"/>
      <c r="K67" s="70"/>
      <c r="L67" s="70"/>
      <c r="M67" s="20"/>
    </row>
    <row r="68" spans="1:14" s="18" customFormat="1" ht="27.75" customHeight="1" x14ac:dyDescent="0.2">
      <c r="A68" s="16"/>
      <c r="B68" s="20"/>
      <c r="C68" s="81">
        <v>8</v>
      </c>
      <c r="D68" s="82" t="s">
        <v>353</v>
      </c>
      <c r="E68" s="81" t="s">
        <v>25</v>
      </c>
      <c r="F68" s="584">
        <f>'Input PJGD'!F70</f>
        <v>0</v>
      </c>
      <c r="G68" s="95"/>
      <c r="H68" s="95"/>
      <c r="I68" s="70"/>
      <c r="J68" s="70"/>
      <c r="K68" s="70"/>
      <c r="L68" s="70"/>
      <c r="M68" s="20"/>
    </row>
    <row r="69" spans="1:14" s="18" customFormat="1" ht="27.75" customHeight="1" x14ac:dyDescent="0.2">
      <c r="A69" s="16"/>
      <c r="B69" s="20"/>
      <c r="C69" s="598">
        <v>9</v>
      </c>
      <c r="D69" s="168" t="s">
        <v>755</v>
      </c>
      <c r="E69" s="598" t="s">
        <v>25</v>
      </c>
      <c r="F69" s="584"/>
      <c r="G69" s="95"/>
      <c r="H69" s="95"/>
      <c r="I69" s="70"/>
      <c r="J69" s="70"/>
      <c r="K69" s="70"/>
      <c r="L69" s="70"/>
      <c r="M69" s="20"/>
    </row>
    <row r="70" spans="1:14" s="18" customFormat="1" x14ac:dyDescent="0.2">
      <c r="A70" s="16"/>
      <c r="B70" s="20"/>
      <c r="C70" s="78">
        <v>10</v>
      </c>
      <c r="D70" s="79" t="s">
        <v>32</v>
      </c>
      <c r="E70" s="78" t="s">
        <v>25</v>
      </c>
      <c r="F70" s="583">
        <f>SUM(F66:F69)</f>
        <v>0</v>
      </c>
      <c r="G70" s="583">
        <f t="shared" ref="G70:L70" si="8">SUM(G66:G69)</f>
        <v>0</v>
      </c>
      <c r="H70" s="583">
        <f t="shared" si="8"/>
        <v>0</v>
      </c>
      <c r="I70" s="583">
        <f t="shared" si="8"/>
        <v>0</v>
      </c>
      <c r="J70" s="583">
        <f t="shared" si="8"/>
        <v>0</v>
      </c>
      <c r="K70" s="583">
        <f t="shared" si="8"/>
        <v>0</v>
      </c>
      <c r="L70" s="583">
        <f t="shared" si="8"/>
        <v>0</v>
      </c>
      <c r="M70" s="20"/>
    </row>
    <row r="71" spans="1:14" s="18" customFormat="1" ht="3" customHeight="1" x14ac:dyDescent="0.2">
      <c r="A71" s="16"/>
      <c r="B71" s="20"/>
      <c r="C71" s="42"/>
      <c r="D71" s="42"/>
      <c r="E71" s="42"/>
      <c r="F71" s="42"/>
      <c r="G71" s="42"/>
      <c r="H71" s="42"/>
      <c r="I71" s="42"/>
      <c r="J71" s="42"/>
      <c r="K71" s="42"/>
      <c r="L71" s="42"/>
      <c r="M71" s="20"/>
    </row>
    <row r="72" spans="1:14" s="18" customFormat="1" x14ac:dyDescent="0.2">
      <c r="A72" s="16"/>
      <c r="B72" s="20"/>
      <c r="C72" s="71" t="s">
        <v>420</v>
      </c>
      <c r="D72" s="72"/>
      <c r="E72" s="72"/>
      <c r="F72" s="72"/>
      <c r="G72" s="72"/>
      <c r="H72" s="72"/>
      <c r="I72" s="72"/>
      <c r="J72" s="72"/>
      <c r="K72" s="72"/>
      <c r="L72" s="72"/>
      <c r="M72" s="20"/>
    </row>
    <row r="73" spans="1:14" s="18" customFormat="1" ht="12.75" thickBot="1" x14ac:dyDescent="0.25">
      <c r="A73" s="16"/>
      <c r="B73" s="20"/>
      <c r="C73" s="42"/>
      <c r="D73" s="42"/>
      <c r="E73" s="42"/>
      <c r="F73" s="42"/>
      <c r="G73" s="42"/>
      <c r="H73" s="42"/>
      <c r="I73" s="42"/>
      <c r="J73" s="42"/>
      <c r="K73" s="42"/>
      <c r="L73" s="42"/>
      <c r="M73" s="20"/>
    </row>
    <row r="74" spans="1:14" s="18" customFormat="1" ht="12.75" thickBot="1" x14ac:dyDescent="0.25">
      <c r="A74" s="16"/>
      <c r="B74" s="20"/>
      <c r="C74" s="74" t="s">
        <v>144</v>
      </c>
      <c r="D74" s="75"/>
      <c r="E74" s="75"/>
      <c r="F74" s="75"/>
      <c r="G74" s="75"/>
      <c r="H74" s="75"/>
      <c r="I74" s="75"/>
      <c r="J74" s="75"/>
      <c r="K74" s="75"/>
      <c r="L74" s="77"/>
      <c r="M74" s="20"/>
    </row>
    <row r="75" spans="1:14" s="18" customFormat="1" ht="24" x14ac:dyDescent="0.2">
      <c r="A75" s="16"/>
      <c r="B75" s="20"/>
      <c r="C75" s="59" t="s">
        <v>11</v>
      </c>
      <c r="D75" s="59" t="s">
        <v>14</v>
      </c>
      <c r="E75" s="59" t="s">
        <v>13</v>
      </c>
      <c r="F75" s="59">
        <v>2019</v>
      </c>
      <c r="G75" s="59">
        <v>2020</v>
      </c>
      <c r="H75" s="59">
        <v>2021</v>
      </c>
      <c r="I75" s="59">
        <v>2022</v>
      </c>
      <c r="J75" s="59">
        <v>2023</v>
      </c>
      <c r="K75" s="59">
        <v>2024</v>
      </c>
      <c r="L75" s="59">
        <v>2025</v>
      </c>
      <c r="M75" s="20"/>
    </row>
    <row r="76" spans="1:14" s="18" customFormat="1" x14ac:dyDescent="0.2">
      <c r="A76" s="16"/>
      <c r="B76" s="20"/>
      <c r="C76" s="60"/>
      <c r="D76" s="61" t="s">
        <v>77</v>
      </c>
      <c r="E76" s="62"/>
      <c r="F76" s="62"/>
      <c r="G76" s="62"/>
      <c r="H76" s="62"/>
      <c r="I76" s="62"/>
      <c r="J76" s="62"/>
      <c r="K76" s="62"/>
      <c r="L76" s="63"/>
      <c r="M76" s="20"/>
    </row>
    <row r="77" spans="1:14" s="18" customFormat="1" ht="24" x14ac:dyDescent="0.2">
      <c r="A77" s="16"/>
      <c r="B77" s="20"/>
      <c r="C77" s="78">
        <v>1</v>
      </c>
      <c r="D77" s="101" t="s">
        <v>146</v>
      </c>
      <c r="E77" s="78" t="s">
        <v>25</v>
      </c>
      <c r="F77" s="47">
        <f>F89+F100</f>
        <v>0</v>
      </c>
      <c r="G77" s="47">
        <f t="shared" ref="G77:L77" si="9">G89+G100</f>
        <v>0</v>
      </c>
      <c r="H77" s="47">
        <f t="shared" si="9"/>
        <v>0</v>
      </c>
      <c r="I77" s="47">
        <f t="shared" si="9"/>
        <v>0</v>
      </c>
      <c r="J77" s="47">
        <f t="shared" si="9"/>
        <v>0</v>
      </c>
      <c r="K77" s="47">
        <f t="shared" si="9"/>
        <v>0</v>
      </c>
      <c r="L77" s="47">
        <f t="shared" si="9"/>
        <v>0</v>
      </c>
      <c r="M77" s="20"/>
      <c r="N77" s="31"/>
    </row>
    <row r="78" spans="1:14" s="18" customFormat="1" ht="36" x14ac:dyDescent="0.2">
      <c r="A78" s="16"/>
      <c r="B78" s="20"/>
      <c r="C78" s="78">
        <f>C77+1</f>
        <v>2</v>
      </c>
      <c r="D78" s="102" t="s">
        <v>139</v>
      </c>
      <c r="E78" s="78" t="s">
        <v>25</v>
      </c>
      <c r="F78" s="47">
        <f t="shared" ref="F78:L78" si="10">F90+F101</f>
        <v>0</v>
      </c>
      <c r="G78" s="47">
        <f>G90+G101</f>
        <v>0</v>
      </c>
      <c r="H78" s="47">
        <f t="shared" si="10"/>
        <v>0</v>
      </c>
      <c r="I78" s="47">
        <f>I90+I101</f>
        <v>0</v>
      </c>
      <c r="J78" s="47">
        <f t="shared" si="10"/>
        <v>0</v>
      </c>
      <c r="K78" s="47">
        <f t="shared" si="10"/>
        <v>0</v>
      </c>
      <c r="L78" s="47">
        <f t="shared" si="10"/>
        <v>0</v>
      </c>
      <c r="M78" s="20"/>
      <c r="N78" s="33"/>
    </row>
    <row r="79" spans="1:14" s="18" customFormat="1" ht="65.25" customHeight="1" x14ac:dyDescent="0.2">
      <c r="A79" s="16"/>
      <c r="B79" s="20"/>
      <c r="C79" s="78">
        <f t="shared" ref="C79:C86" si="11">C78+1</f>
        <v>3</v>
      </c>
      <c r="D79" s="102" t="s">
        <v>140</v>
      </c>
      <c r="E79" s="78" t="s">
        <v>25</v>
      </c>
      <c r="F79" s="47">
        <f t="shared" ref="F79:L84" si="12">F91+F102</f>
        <v>0</v>
      </c>
      <c r="G79" s="47">
        <f t="shared" si="12"/>
        <v>0</v>
      </c>
      <c r="H79" s="47">
        <f t="shared" si="12"/>
        <v>0</v>
      </c>
      <c r="I79" s="47">
        <f t="shared" si="12"/>
        <v>0</v>
      </c>
      <c r="J79" s="47">
        <f t="shared" si="12"/>
        <v>0</v>
      </c>
      <c r="K79" s="47">
        <f t="shared" si="12"/>
        <v>0</v>
      </c>
      <c r="L79" s="47">
        <f t="shared" si="12"/>
        <v>0</v>
      </c>
      <c r="M79" s="20"/>
    </row>
    <row r="80" spans="1:14" s="18" customFormat="1" ht="24" x14ac:dyDescent="0.2">
      <c r="A80" s="16"/>
      <c r="B80" s="20"/>
      <c r="C80" s="78">
        <f t="shared" si="11"/>
        <v>4</v>
      </c>
      <c r="D80" s="103" t="s">
        <v>141</v>
      </c>
      <c r="E80" s="78" t="s">
        <v>25</v>
      </c>
      <c r="F80" s="47">
        <f t="shared" si="12"/>
        <v>0</v>
      </c>
      <c r="G80" s="47">
        <f>G53</f>
        <v>0</v>
      </c>
      <c r="H80" s="47">
        <f t="shared" si="12"/>
        <v>0</v>
      </c>
      <c r="I80" s="47">
        <f t="shared" ref="I80:L85" si="13">I92+I103</f>
        <v>0</v>
      </c>
      <c r="J80" s="47">
        <f t="shared" si="12"/>
        <v>0</v>
      </c>
      <c r="K80" s="47">
        <f t="shared" si="12"/>
        <v>0</v>
      </c>
      <c r="L80" s="47">
        <f t="shared" si="12"/>
        <v>0</v>
      </c>
      <c r="M80" s="20"/>
    </row>
    <row r="81" spans="1:14" s="18" customFormat="1" ht="24" x14ac:dyDescent="0.2">
      <c r="A81" s="16"/>
      <c r="B81" s="20"/>
      <c r="C81" s="78">
        <f t="shared" si="11"/>
        <v>5</v>
      </c>
      <c r="D81" s="103" t="s">
        <v>346</v>
      </c>
      <c r="E81" s="78" t="s">
        <v>25</v>
      </c>
      <c r="F81" s="47">
        <f t="shared" si="12"/>
        <v>0</v>
      </c>
      <c r="G81" s="47">
        <f t="shared" si="12"/>
        <v>0</v>
      </c>
      <c r="H81" s="47">
        <f t="shared" si="12"/>
        <v>0</v>
      </c>
      <c r="I81" s="47">
        <f t="shared" si="13"/>
        <v>0</v>
      </c>
      <c r="J81" s="47">
        <f t="shared" si="12"/>
        <v>0</v>
      </c>
      <c r="K81" s="47">
        <f t="shared" si="12"/>
        <v>0</v>
      </c>
      <c r="L81" s="47">
        <f t="shared" si="12"/>
        <v>0</v>
      </c>
      <c r="M81" s="20"/>
    </row>
    <row r="82" spans="1:14" s="18" customFormat="1" ht="24" x14ac:dyDescent="0.2">
      <c r="A82" s="16"/>
      <c r="B82" s="20"/>
      <c r="C82" s="78">
        <f t="shared" si="11"/>
        <v>6</v>
      </c>
      <c r="D82" s="104" t="s">
        <v>142</v>
      </c>
      <c r="E82" s="78" t="s">
        <v>25</v>
      </c>
      <c r="F82" s="47">
        <f t="shared" si="12"/>
        <v>0</v>
      </c>
      <c r="G82" s="47">
        <f t="shared" si="12"/>
        <v>0</v>
      </c>
      <c r="H82" s="47">
        <f t="shared" si="12"/>
        <v>0</v>
      </c>
      <c r="I82" s="47">
        <f t="shared" si="13"/>
        <v>0</v>
      </c>
      <c r="J82" s="47">
        <f t="shared" si="12"/>
        <v>0</v>
      </c>
      <c r="K82" s="47">
        <f t="shared" si="12"/>
        <v>0</v>
      </c>
      <c r="L82" s="47">
        <f t="shared" si="12"/>
        <v>0</v>
      </c>
      <c r="M82" s="20"/>
    </row>
    <row r="83" spans="1:14" s="18" customFormat="1" ht="24" x14ac:dyDescent="0.2">
      <c r="A83" s="16"/>
      <c r="B83" s="20"/>
      <c r="C83" s="78">
        <f t="shared" si="11"/>
        <v>7</v>
      </c>
      <c r="D83" s="105" t="s">
        <v>143</v>
      </c>
      <c r="E83" s="78" t="s">
        <v>25</v>
      </c>
      <c r="F83" s="47">
        <f t="shared" si="12"/>
        <v>0</v>
      </c>
      <c r="G83" s="47">
        <f t="shared" si="12"/>
        <v>0</v>
      </c>
      <c r="H83" s="47">
        <f t="shared" si="12"/>
        <v>0</v>
      </c>
      <c r="I83" s="47">
        <f t="shared" si="13"/>
        <v>0</v>
      </c>
      <c r="J83" s="47">
        <f t="shared" si="12"/>
        <v>0</v>
      </c>
      <c r="K83" s="47">
        <f t="shared" si="12"/>
        <v>0</v>
      </c>
      <c r="L83" s="47">
        <f t="shared" si="12"/>
        <v>0</v>
      </c>
      <c r="M83" s="20"/>
    </row>
    <row r="84" spans="1:14" s="18" customFormat="1" ht="48" x14ac:dyDescent="0.2">
      <c r="A84" s="16"/>
      <c r="B84" s="20"/>
      <c r="C84" s="78">
        <f t="shared" si="11"/>
        <v>8</v>
      </c>
      <c r="D84" s="101" t="s">
        <v>186</v>
      </c>
      <c r="E84" s="78" t="s">
        <v>25</v>
      </c>
      <c r="F84" s="47">
        <f t="shared" si="12"/>
        <v>0</v>
      </c>
      <c r="G84" s="47">
        <f t="shared" si="12"/>
        <v>0</v>
      </c>
      <c r="H84" s="47">
        <f t="shared" si="12"/>
        <v>0</v>
      </c>
      <c r="I84" s="47">
        <f t="shared" si="13"/>
        <v>0</v>
      </c>
      <c r="J84" s="47">
        <f t="shared" si="13"/>
        <v>0</v>
      </c>
      <c r="K84" s="47">
        <f t="shared" si="13"/>
        <v>0</v>
      </c>
      <c r="L84" s="47">
        <f t="shared" si="13"/>
        <v>0</v>
      </c>
      <c r="M84" s="20"/>
    </row>
    <row r="85" spans="1:14" s="18" customFormat="1" ht="18" customHeight="1" x14ac:dyDescent="0.2">
      <c r="A85" s="16"/>
      <c r="B85" s="20"/>
      <c r="C85" s="78">
        <f t="shared" si="11"/>
        <v>9</v>
      </c>
      <c r="D85" s="101" t="s">
        <v>147</v>
      </c>
      <c r="E85" s="78" t="s">
        <v>25</v>
      </c>
      <c r="F85" s="47">
        <f>F97+F108</f>
        <v>0</v>
      </c>
      <c r="G85" s="47">
        <f t="shared" ref="G85:L85" si="14">G97+G108</f>
        <v>0</v>
      </c>
      <c r="H85" s="47">
        <f t="shared" si="14"/>
        <v>0</v>
      </c>
      <c r="I85" s="47">
        <f t="shared" si="13"/>
        <v>0</v>
      </c>
      <c r="J85" s="47">
        <f t="shared" si="14"/>
        <v>0</v>
      </c>
      <c r="K85" s="47">
        <f t="shared" si="14"/>
        <v>0</v>
      </c>
      <c r="L85" s="47">
        <f t="shared" si="14"/>
        <v>0</v>
      </c>
      <c r="M85" s="20"/>
    </row>
    <row r="86" spans="1:14" s="18" customFormat="1" x14ac:dyDescent="0.2">
      <c r="A86" s="16"/>
      <c r="B86" s="20"/>
      <c r="C86" s="78">
        <f t="shared" si="11"/>
        <v>10</v>
      </c>
      <c r="D86" s="83" t="s">
        <v>246</v>
      </c>
      <c r="E86" s="81" t="s">
        <v>25</v>
      </c>
      <c r="F86" s="84">
        <f>SUM(F77:F85)</f>
        <v>0</v>
      </c>
      <c r="G86" s="84">
        <f t="shared" ref="G86:L86" si="15">SUM(G77:G85)</f>
        <v>0</v>
      </c>
      <c r="H86" s="84">
        <f t="shared" si="15"/>
        <v>0</v>
      </c>
      <c r="I86" s="84">
        <f>SUM(I77:I85)</f>
        <v>0</v>
      </c>
      <c r="J86" s="84">
        <f t="shared" si="15"/>
        <v>0</v>
      </c>
      <c r="K86" s="84">
        <f t="shared" si="15"/>
        <v>0</v>
      </c>
      <c r="L86" s="84">
        <f t="shared" si="15"/>
        <v>0</v>
      </c>
      <c r="M86" s="20"/>
    </row>
    <row r="87" spans="1:14" s="18" customFormat="1" x14ac:dyDescent="0.2">
      <c r="A87" s="16"/>
      <c r="B87" s="20"/>
      <c r="C87" s="85"/>
      <c r="D87" s="86" t="s">
        <v>33</v>
      </c>
      <c r="E87" s="87"/>
      <c r="F87" s="88"/>
      <c r="G87" s="88"/>
      <c r="H87" s="245"/>
      <c r="I87" s="88"/>
      <c r="J87" s="88"/>
      <c r="K87" s="88"/>
      <c r="L87" s="89"/>
      <c r="M87" s="20"/>
    </row>
    <row r="88" spans="1:14" s="18" customFormat="1" x14ac:dyDescent="0.2">
      <c r="A88" s="16"/>
      <c r="B88" s="20"/>
      <c r="C88" s="90"/>
      <c r="D88" s="91" t="s">
        <v>20</v>
      </c>
      <c r="E88" s="92"/>
      <c r="F88" s="92"/>
      <c r="G88" s="92"/>
      <c r="H88" s="92"/>
      <c r="I88" s="92"/>
      <c r="J88" s="92"/>
      <c r="K88" s="92"/>
      <c r="L88" s="93"/>
      <c r="M88" s="20"/>
    </row>
    <row r="89" spans="1:14" s="18" customFormat="1" ht="24" x14ac:dyDescent="0.2">
      <c r="A89" s="16"/>
      <c r="B89" s="20"/>
      <c r="C89" s="78">
        <v>1</v>
      </c>
      <c r="D89" s="101" t="s">
        <v>146</v>
      </c>
      <c r="E89" s="78" t="s">
        <v>25</v>
      </c>
      <c r="F89" s="45"/>
      <c r="G89" s="390"/>
      <c r="H89" s="390"/>
      <c r="I89" s="45"/>
      <c r="J89" s="45"/>
      <c r="K89" s="45"/>
      <c r="L89" s="45"/>
      <c r="M89" s="20"/>
      <c r="N89" s="388"/>
    </row>
    <row r="90" spans="1:14" s="18" customFormat="1" ht="36" x14ac:dyDescent="0.2">
      <c r="A90" s="16"/>
      <c r="B90" s="20"/>
      <c r="C90" s="78">
        <f>C89+1</f>
        <v>2</v>
      </c>
      <c r="D90" s="102" t="s">
        <v>139</v>
      </c>
      <c r="E90" s="78" t="s">
        <v>25</v>
      </c>
      <c r="F90" s="45"/>
      <c r="G90" s="390"/>
      <c r="H90" s="390"/>
      <c r="I90" s="45"/>
      <c r="J90" s="45"/>
      <c r="K90" s="45"/>
      <c r="L90" s="45"/>
      <c r="M90" s="20"/>
    </row>
    <row r="91" spans="1:14" s="18" customFormat="1" ht="72" x14ac:dyDescent="0.2">
      <c r="A91" s="16"/>
      <c r="B91" s="20"/>
      <c r="C91" s="78">
        <f t="shared" ref="C91:C98" si="16">C90+1</f>
        <v>3</v>
      </c>
      <c r="D91" s="102" t="s">
        <v>140</v>
      </c>
      <c r="E91" s="78" t="s">
        <v>25</v>
      </c>
      <c r="F91" s="45"/>
      <c r="G91" s="45"/>
      <c r="H91" s="45"/>
      <c r="I91" s="45"/>
      <c r="J91" s="45"/>
      <c r="K91" s="45"/>
      <c r="L91" s="45"/>
      <c r="M91" s="20"/>
    </row>
    <row r="92" spans="1:14" s="18" customFormat="1" ht="24" x14ac:dyDescent="0.2">
      <c r="A92" s="16"/>
      <c r="B92" s="20"/>
      <c r="C92" s="78">
        <f t="shared" si="16"/>
        <v>4</v>
      </c>
      <c r="D92" s="103" t="s">
        <v>141</v>
      </c>
      <c r="E92" s="78" t="s">
        <v>25</v>
      </c>
      <c r="F92" s="45"/>
      <c r="G92" s="45"/>
      <c r="H92" s="45"/>
      <c r="I92" s="45"/>
      <c r="J92" s="45"/>
      <c r="K92" s="45"/>
      <c r="L92" s="45"/>
      <c r="M92" s="20"/>
    </row>
    <row r="93" spans="1:14" s="18" customFormat="1" ht="24" x14ac:dyDescent="0.2">
      <c r="A93" s="16"/>
      <c r="B93" s="20"/>
      <c r="C93" s="78">
        <f t="shared" si="16"/>
        <v>5</v>
      </c>
      <c r="D93" s="103" t="s">
        <v>346</v>
      </c>
      <c r="E93" s="78" t="s">
        <v>25</v>
      </c>
      <c r="F93" s="45"/>
      <c r="G93" s="45"/>
      <c r="H93" s="45"/>
      <c r="I93" s="45"/>
      <c r="J93" s="45"/>
      <c r="K93" s="45"/>
      <c r="L93" s="45"/>
      <c r="M93" s="20"/>
    </row>
    <row r="94" spans="1:14" s="18" customFormat="1" ht="24" x14ac:dyDescent="0.2">
      <c r="A94" s="16"/>
      <c r="B94" s="20"/>
      <c r="C94" s="78">
        <f t="shared" si="16"/>
        <v>6</v>
      </c>
      <c r="D94" s="104" t="s">
        <v>142</v>
      </c>
      <c r="E94" s="78" t="s">
        <v>25</v>
      </c>
      <c r="F94" s="106"/>
      <c r="G94" s="45"/>
      <c r="H94" s="45"/>
      <c r="I94" s="45"/>
      <c r="J94" s="106"/>
      <c r="K94" s="106"/>
      <c r="L94" s="106"/>
      <c r="M94" s="20"/>
    </row>
    <row r="95" spans="1:14" s="18" customFormat="1" ht="24" x14ac:dyDescent="0.2">
      <c r="A95" s="16"/>
      <c r="B95" s="20"/>
      <c r="C95" s="78">
        <f t="shared" si="16"/>
        <v>7</v>
      </c>
      <c r="D95" s="105" t="s">
        <v>143</v>
      </c>
      <c r="E95" s="78" t="s">
        <v>25</v>
      </c>
      <c r="F95" s="45"/>
      <c r="G95" s="45"/>
      <c r="H95" s="45"/>
      <c r="I95" s="45"/>
      <c r="J95" s="45"/>
      <c r="K95" s="45"/>
      <c r="L95" s="45"/>
      <c r="M95" s="20"/>
    </row>
    <row r="96" spans="1:14" s="18" customFormat="1" ht="48" x14ac:dyDescent="0.2">
      <c r="A96" s="16"/>
      <c r="B96" s="20"/>
      <c r="C96" s="78">
        <f t="shared" si="16"/>
        <v>8</v>
      </c>
      <c r="D96" s="101" t="s">
        <v>186</v>
      </c>
      <c r="E96" s="78" t="s">
        <v>25</v>
      </c>
      <c r="F96" s="45"/>
      <c r="G96" s="45"/>
      <c r="H96" s="45"/>
      <c r="I96" s="45"/>
      <c r="J96" s="45"/>
      <c r="K96" s="45"/>
      <c r="L96" s="45"/>
      <c r="M96" s="20"/>
    </row>
    <row r="97" spans="1:13" s="18" customFormat="1" ht="18" customHeight="1" x14ac:dyDescent="0.2">
      <c r="A97" s="16"/>
      <c r="B97" s="20"/>
      <c r="C97" s="78">
        <f t="shared" si="16"/>
        <v>9</v>
      </c>
      <c r="D97" s="101" t="s">
        <v>147</v>
      </c>
      <c r="E97" s="78" t="s">
        <v>25</v>
      </c>
      <c r="F97" s="45"/>
      <c r="G97" s="45"/>
      <c r="H97" s="45"/>
      <c r="I97" s="45"/>
      <c r="J97" s="45"/>
      <c r="K97" s="45"/>
      <c r="L97" s="45"/>
      <c r="M97" s="20"/>
    </row>
    <row r="98" spans="1:13" s="18" customFormat="1" x14ac:dyDescent="0.2">
      <c r="A98" s="16"/>
      <c r="B98" s="20"/>
      <c r="C98" s="78">
        <f t="shared" si="16"/>
        <v>10</v>
      </c>
      <c r="D98" s="83" t="s">
        <v>32</v>
      </c>
      <c r="E98" s="81" t="s">
        <v>25</v>
      </c>
      <c r="F98" s="84">
        <f t="shared" ref="F98:L98" si="17">SUM(F89:F97)</f>
        <v>0</v>
      </c>
      <c r="G98" s="84">
        <f t="shared" si="17"/>
        <v>0</v>
      </c>
      <c r="H98" s="84">
        <f t="shared" si="17"/>
        <v>0</v>
      </c>
      <c r="I98" s="84">
        <f t="shared" si="17"/>
        <v>0</v>
      </c>
      <c r="J98" s="84">
        <f t="shared" si="17"/>
        <v>0</v>
      </c>
      <c r="K98" s="84">
        <f t="shared" si="17"/>
        <v>0</v>
      </c>
      <c r="L98" s="84">
        <f t="shared" si="17"/>
        <v>0</v>
      </c>
      <c r="M98" s="20"/>
    </row>
    <row r="99" spans="1:13" s="18" customFormat="1" x14ac:dyDescent="0.2">
      <c r="A99" s="16"/>
      <c r="B99" s="20"/>
      <c r="C99" s="96"/>
      <c r="D99" s="97" t="s">
        <v>21</v>
      </c>
      <c r="E99" s="98"/>
      <c r="F99" s="98"/>
      <c r="G99" s="98"/>
      <c r="H99" s="98"/>
      <c r="I99" s="98"/>
      <c r="J99" s="98"/>
      <c r="K99" s="98"/>
      <c r="L99" s="107"/>
      <c r="M99" s="20"/>
    </row>
    <row r="100" spans="1:13" s="18" customFormat="1" ht="24" x14ac:dyDescent="0.2">
      <c r="A100" s="16"/>
      <c r="B100" s="20"/>
      <c r="C100" s="78">
        <v>1</v>
      </c>
      <c r="D100" s="101" t="s">
        <v>146</v>
      </c>
      <c r="E100" s="78" t="s">
        <v>25</v>
      </c>
      <c r="F100" s="45"/>
      <c r="G100" s="390"/>
      <c r="H100" s="390"/>
      <c r="I100" s="70"/>
      <c r="J100" s="45"/>
      <c r="K100" s="45"/>
      <c r="L100" s="45"/>
      <c r="M100" s="20"/>
    </row>
    <row r="101" spans="1:13" s="18" customFormat="1" ht="36" x14ac:dyDescent="0.2">
      <c r="A101" s="16"/>
      <c r="B101" s="20"/>
      <c r="C101" s="78">
        <f>C100+1</f>
        <v>2</v>
      </c>
      <c r="D101" s="102" t="s">
        <v>139</v>
      </c>
      <c r="E101" s="78" t="s">
        <v>25</v>
      </c>
      <c r="F101" s="45"/>
      <c r="G101" s="390"/>
      <c r="H101" s="390"/>
      <c r="I101" s="70"/>
      <c r="J101" s="45"/>
      <c r="K101" s="45"/>
      <c r="L101" s="45"/>
      <c r="M101" s="20"/>
    </row>
    <row r="102" spans="1:13" s="18" customFormat="1" ht="72" x14ac:dyDescent="0.2">
      <c r="A102" s="16"/>
      <c r="B102" s="20"/>
      <c r="C102" s="78">
        <f t="shared" ref="C102:C109" si="18">C101+1</f>
        <v>3</v>
      </c>
      <c r="D102" s="102" t="s">
        <v>140</v>
      </c>
      <c r="E102" s="78" t="s">
        <v>25</v>
      </c>
      <c r="F102" s="45"/>
      <c r="G102" s="45"/>
      <c r="H102" s="45"/>
      <c r="I102" s="45"/>
      <c r="J102" s="45"/>
      <c r="K102" s="45"/>
      <c r="L102" s="45"/>
      <c r="M102" s="20"/>
    </row>
    <row r="103" spans="1:13" s="18" customFormat="1" ht="24" x14ac:dyDescent="0.2">
      <c r="A103" s="16"/>
      <c r="B103" s="20"/>
      <c r="C103" s="78">
        <f t="shared" si="18"/>
        <v>4</v>
      </c>
      <c r="D103" s="103" t="s">
        <v>141</v>
      </c>
      <c r="E103" s="78" t="s">
        <v>25</v>
      </c>
      <c r="F103" s="45"/>
      <c r="G103" s="45"/>
      <c r="H103" s="45"/>
      <c r="I103" s="45"/>
      <c r="J103" s="45"/>
      <c r="K103" s="45"/>
      <c r="L103" s="45"/>
      <c r="M103" s="20"/>
    </row>
    <row r="104" spans="1:13" s="18" customFormat="1" ht="24" x14ac:dyDescent="0.2">
      <c r="A104" s="16"/>
      <c r="B104" s="20"/>
      <c r="C104" s="78">
        <f t="shared" si="18"/>
        <v>5</v>
      </c>
      <c r="D104" s="103" t="s">
        <v>346</v>
      </c>
      <c r="E104" s="78" t="s">
        <v>25</v>
      </c>
      <c r="F104" s="45"/>
      <c r="G104" s="45"/>
      <c r="H104" s="45"/>
      <c r="I104" s="45"/>
      <c r="J104" s="45"/>
      <c r="K104" s="45"/>
      <c r="L104" s="45"/>
      <c r="M104" s="20"/>
    </row>
    <row r="105" spans="1:13" s="18" customFormat="1" ht="24" x14ac:dyDescent="0.2">
      <c r="A105" s="16"/>
      <c r="B105" s="20"/>
      <c r="C105" s="78">
        <f t="shared" si="18"/>
        <v>6</v>
      </c>
      <c r="D105" s="104" t="s">
        <v>142</v>
      </c>
      <c r="E105" s="78" t="s">
        <v>25</v>
      </c>
      <c r="F105" s="106"/>
      <c r="G105" s="106"/>
      <c r="H105" s="106"/>
      <c r="I105" s="45"/>
      <c r="J105" s="106"/>
      <c r="K105" s="106"/>
      <c r="L105" s="106"/>
      <c r="M105" s="20"/>
    </row>
    <row r="106" spans="1:13" s="18" customFormat="1" ht="24" x14ac:dyDescent="0.2">
      <c r="A106" s="16"/>
      <c r="B106" s="20"/>
      <c r="C106" s="78">
        <f t="shared" si="18"/>
        <v>7</v>
      </c>
      <c r="D106" s="105" t="s">
        <v>143</v>
      </c>
      <c r="E106" s="78" t="s">
        <v>25</v>
      </c>
      <c r="F106" s="45"/>
      <c r="G106" s="45"/>
      <c r="H106" s="45"/>
      <c r="I106" s="45"/>
      <c r="J106" s="45"/>
      <c r="K106" s="45"/>
      <c r="L106" s="45"/>
      <c r="M106" s="20"/>
    </row>
    <row r="107" spans="1:13" s="18" customFormat="1" ht="48" x14ac:dyDescent="0.2">
      <c r="A107" s="16"/>
      <c r="B107" s="20"/>
      <c r="C107" s="78">
        <f t="shared" si="18"/>
        <v>8</v>
      </c>
      <c r="D107" s="101" t="s">
        <v>186</v>
      </c>
      <c r="E107" s="78" t="s">
        <v>25</v>
      </c>
      <c r="F107" s="45"/>
      <c r="G107" s="45"/>
      <c r="H107" s="45"/>
      <c r="I107" s="45"/>
      <c r="J107" s="45"/>
      <c r="K107" s="45"/>
      <c r="L107" s="45"/>
      <c r="M107" s="20"/>
    </row>
    <row r="108" spans="1:13" s="18" customFormat="1" ht="18" customHeight="1" x14ac:dyDescent="0.2">
      <c r="A108" s="16"/>
      <c r="B108" s="20"/>
      <c r="C108" s="78">
        <f t="shared" si="18"/>
        <v>9</v>
      </c>
      <c r="D108" s="101" t="s">
        <v>147</v>
      </c>
      <c r="E108" s="78" t="s">
        <v>25</v>
      </c>
      <c r="F108" s="45"/>
      <c r="G108" s="45"/>
      <c r="H108" s="45"/>
      <c r="I108" s="45"/>
      <c r="J108" s="45"/>
      <c r="K108" s="45"/>
      <c r="L108" s="45"/>
      <c r="M108" s="20"/>
    </row>
    <row r="109" spans="1:13" s="18" customFormat="1" x14ac:dyDescent="0.2">
      <c r="A109" s="16"/>
      <c r="B109" s="20"/>
      <c r="C109" s="78">
        <f t="shared" si="18"/>
        <v>10</v>
      </c>
      <c r="D109" s="79" t="s">
        <v>246</v>
      </c>
      <c r="E109" s="78" t="s">
        <v>25</v>
      </c>
      <c r="F109" s="84">
        <f t="shared" ref="F109:L109" si="19">SUM(F100:F108)</f>
        <v>0</v>
      </c>
      <c r="G109" s="84">
        <f t="shared" si="19"/>
        <v>0</v>
      </c>
      <c r="H109" s="84">
        <f t="shared" si="19"/>
        <v>0</v>
      </c>
      <c r="I109" s="84">
        <f t="shared" si="19"/>
        <v>0</v>
      </c>
      <c r="J109" s="84">
        <f t="shared" si="19"/>
        <v>0</v>
      </c>
      <c r="K109" s="84">
        <f t="shared" si="19"/>
        <v>0</v>
      </c>
      <c r="L109" s="84">
        <f t="shared" si="19"/>
        <v>0</v>
      </c>
      <c r="M109" s="20"/>
    </row>
    <row r="110" spans="1:13" s="18" customFormat="1" ht="3" customHeight="1" x14ac:dyDescent="0.2">
      <c r="A110" s="16"/>
      <c r="B110" s="20"/>
      <c r="C110" s="42"/>
      <c r="D110" s="42"/>
      <c r="E110" s="42"/>
      <c r="F110" s="42"/>
      <c r="G110" s="42"/>
      <c r="H110" s="42"/>
      <c r="I110" s="42"/>
      <c r="J110" s="42"/>
      <c r="K110" s="42"/>
      <c r="L110" s="42"/>
      <c r="M110" s="20"/>
    </row>
    <row r="111" spans="1:13" s="18" customFormat="1" x14ac:dyDescent="0.2">
      <c r="A111" s="16"/>
      <c r="B111" s="20"/>
      <c r="C111" s="71" t="s">
        <v>420</v>
      </c>
      <c r="D111" s="72"/>
      <c r="E111" s="72"/>
      <c r="F111" s="72"/>
      <c r="G111" s="72"/>
      <c r="H111" s="72"/>
      <c r="I111" s="72"/>
      <c r="J111" s="72"/>
      <c r="K111" s="72"/>
      <c r="L111" s="72"/>
      <c r="M111" s="20"/>
    </row>
    <row r="112" spans="1:13" s="18" customFormat="1" ht="12.75" thickBot="1" x14ac:dyDescent="0.25">
      <c r="A112" s="16"/>
      <c r="B112" s="20"/>
      <c r="C112" s="42"/>
      <c r="D112" s="42"/>
      <c r="E112" s="42"/>
      <c r="F112" s="42"/>
      <c r="G112" s="42"/>
      <c r="H112" s="42"/>
      <c r="I112" s="42"/>
      <c r="J112" s="42"/>
      <c r="K112" s="42"/>
      <c r="L112" s="42"/>
      <c r="M112" s="20"/>
    </row>
    <row r="113" spans="1:13" s="18" customFormat="1" ht="12.75" thickBot="1" x14ac:dyDescent="0.25">
      <c r="A113" s="16"/>
      <c r="B113" s="20"/>
      <c r="C113" s="74" t="s">
        <v>148</v>
      </c>
      <c r="D113" s="75"/>
      <c r="E113" s="75"/>
      <c r="F113" s="75"/>
      <c r="G113" s="75"/>
      <c r="H113" s="75"/>
      <c r="I113" s="75"/>
      <c r="J113" s="75"/>
      <c r="K113" s="75"/>
      <c r="L113" s="77"/>
      <c r="M113" s="20"/>
    </row>
    <row r="114" spans="1:13" s="18" customFormat="1" ht="24" x14ac:dyDescent="0.2">
      <c r="A114" s="16"/>
      <c r="B114" s="20"/>
      <c r="C114" s="59" t="s">
        <v>11</v>
      </c>
      <c r="D114" s="59" t="s">
        <v>14</v>
      </c>
      <c r="E114" s="59" t="s">
        <v>13</v>
      </c>
      <c r="F114" s="59">
        <v>2019</v>
      </c>
      <c r="G114" s="59">
        <v>2020</v>
      </c>
      <c r="H114" s="59">
        <v>2021</v>
      </c>
      <c r="I114" s="59">
        <v>2022</v>
      </c>
      <c r="J114" s="59">
        <v>2023</v>
      </c>
      <c r="K114" s="59">
        <v>2024</v>
      </c>
      <c r="L114" s="59">
        <v>2025</v>
      </c>
      <c r="M114" s="20"/>
    </row>
    <row r="115" spans="1:13" s="18" customFormat="1" x14ac:dyDescent="0.2">
      <c r="A115" s="16"/>
      <c r="B115" s="20"/>
      <c r="C115" s="60"/>
      <c r="D115" s="61" t="s">
        <v>77</v>
      </c>
      <c r="E115" s="62"/>
      <c r="F115" s="62"/>
      <c r="G115" s="62"/>
      <c r="H115" s="62"/>
      <c r="I115" s="62"/>
      <c r="J115" s="62"/>
      <c r="K115" s="62"/>
      <c r="L115" s="63"/>
      <c r="M115" s="20"/>
    </row>
    <row r="116" spans="1:13" s="18" customFormat="1" x14ac:dyDescent="0.2">
      <c r="A116" s="16"/>
      <c r="B116" s="20"/>
      <c r="C116" s="108"/>
      <c r="D116" s="109" t="s">
        <v>149</v>
      </c>
      <c r="E116" s="110"/>
      <c r="F116" s="110"/>
      <c r="G116" s="110"/>
      <c r="H116" s="110"/>
      <c r="I116" s="110"/>
      <c r="J116" s="110"/>
      <c r="K116" s="110"/>
      <c r="L116" s="111"/>
      <c r="M116" s="20"/>
    </row>
    <row r="117" spans="1:13" s="18" customFormat="1" ht="24" x14ac:dyDescent="0.2">
      <c r="A117" s="16"/>
      <c r="B117" s="20"/>
      <c r="C117" s="64">
        <v>1</v>
      </c>
      <c r="D117" s="112" t="s">
        <v>723</v>
      </c>
      <c r="E117" s="78" t="s">
        <v>25</v>
      </c>
      <c r="F117" s="116">
        <v>7220.62</v>
      </c>
      <c r="G117" s="116">
        <v>8329.5400000000009</v>
      </c>
      <c r="H117" s="116">
        <v>10387.18</v>
      </c>
      <c r="I117" s="656">
        <v>11098.48</v>
      </c>
      <c r="J117" s="116"/>
      <c r="K117" s="116"/>
      <c r="L117" s="116"/>
      <c r="M117" s="20"/>
    </row>
    <row r="118" spans="1:13" s="18" customFormat="1" x14ac:dyDescent="0.2">
      <c r="A118" s="16"/>
      <c r="B118" s="20"/>
      <c r="C118" s="114"/>
      <c r="D118" s="115" t="s">
        <v>367</v>
      </c>
      <c r="E118" s="78" t="s">
        <v>25</v>
      </c>
      <c r="F118" s="586"/>
      <c r="G118" s="587"/>
      <c r="H118" s="587"/>
      <c r="I118" s="659"/>
      <c r="J118" s="586"/>
      <c r="K118" s="586"/>
      <c r="L118" s="586"/>
      <c r="M118" s="20"/>
    </row>
    <row r="119" spans="1:13" s="18" customFormat="1" x14ac:dyDescent="0.2">
      <c r="A119" s="16"/>
      <c r="B119" s="20"/>
      <c r="C119" s="114"/>
      <c r="D119" s="115" t="s">
        <v>40</v>
      </c>
      <c r="E119" s="78" t="s">
        <v>25</v>
      </c>
      <c r="F119" s="586"/>
      <c r="G119" s="587"/>
      <c r="H119" s="587"/>
      <c r="I119" s="659"/>
      <c r="J119" s="586"/>
      <c r="K119" s="586"/>
      <c r="L119" s="586"/>
      <c r="M119" s="20"/>
    </row>
    <row r="120" spans="1:13" s="18" customFormat="1" x14ac:dyDescent="0.2">
      <c r="A120" s="16"/>
      <c r="B120" s="20"/>
      <c r="C120" s="114"/>
      <c r="D120" s="115" t="s">
        <v>41</v>
      </c>
      <c r="E120" s="78" t="s">
        <v>25</v>
      </c>
      <c r="F120" s="586"/>
      <c r="G120" s="587"/>
      <c r="H120" s="587"/>
      <c r="I120" s="659"/>
      <c r="J120" s="586"/>
      <c r="K120" s="586"/>
      <c r="L120" s="586"/>
      <c r="M120" s="20"/>
    </row>
    <row r="121" spans="1:13" s="18" customFormat="1" x14ac:dyDescent="0.2">
      <c r="A121" s="16"/>
      <c r="B121" s="20"/>
      <c r="C121" s="114"/>
      <c r="D121" s="115" t="s">
        <v>76</v>
      </c>
      <c r="E121" s="78" t="s">
        <v>25</v>
      </c>
      <c r="F121" s="586"/>
      <c r="G121" s="587"/>
      <c r="H121" s="587"/>
      <c r="I121" s="659"/>
      <c r="J121" s="586"/>
      <c r="K121" s="586"/>
      <c r="L121" s="586"/>
      <c r="M121" s="20"/>
    </row>
    <row r="122" spans="1:13" s="18" customFormat="1" x14ac:dyDescent="0.2">
      <c r="A122" s="16"/>
      <c r="B122" s="20"/>
      <c r="C122" s="114"/>
      <c r="D122" s="115" t="s">
        <v>476</v>
      </c>
      <c r="E122" s="78" t="s">
        <v>25</v>
      </c>
      <c r="F122" s="586"/>
      <c r="G122" s="587"/>
      <c r="H122" s="587"/>
      <c r="I122" s="659"/>
      <c r="J122" s="586"/>
      <c r="K122" s="586"/>
      <c r="L122" s="586"/>
      <c r="M122" s="20"/>
    </row>
    <row r="123" spans="1:13" s="18" customFormat="1" ht="36" x14ac:dyDescent="0.2">
      <c r="A123" s="16"/>
      <c r="B123" s="20"/>
      <c r="C123" s="64">
        <v>2</v>
      </c>
      <c r="D123" s="118" t="s">
        <v>366</v>
      </c>
      <c r="E123" s="78" t="s">
        <v>25</v>
      </c>
      <c r="F123" s="113">
        <f>SUM(F124:F128)</f>
        <v>3390.4560000000001</v>
      </c>
      <c r="G123" s="113">
        <f t="shared" ref="G123:L123" si="20">SUM(G124:G128)</f>
        <v>4865.1569999999992</v>
      </c>
      <c r="H123" s="113">
        <f t="shared" si="20"/>
        <v>5158.0390000000007</v>
      </c>
      <c r="I123" s="658">
        <f>SUM(I124:I127)</f>
        <v>6721.0380000000005</v>
      </c>
      <c r="J123" s="113">
        <f t="shared" si="20"/>
        <v>0</v>
      </c>
      <c r="K123" s="113">
        <f t="shared" si="20"/>
        <v>0</v>
      </c>
      <c r="L123" s="113">
        <f t="shared" si="20"/>
        <v>0</v>
      </c>
      <c r="M123" s="20"/>
    </row>
    <row r="124" spans="1:13" s="18" customFormat="1" x14ac:dyDescent="0.2">
      <c r="A124" s="16"/>
      <c r="B124" s="20"/>
      <c r="C124" s="114"/>
      <c r="D124" s="115" t="s">
        <v>367</v>
      </c>
      <c r="E124" s="78" t="s">
        <v>25</v>
      </c>
      <c r="F124" s="116">
        <v>1056.866</v>
      </c>
      <c r="G124" s="656">
        <v>1419.896</v>
      </c>
      <c r="H124" s="656">
        <v>1811.759</v>
      </c>
      <c r="I124" s="656">
        <v>2121.0920000000001</v>
      </c>
      <c r="J124" s="116"/>
      <c r="K124" s="116"/>
      <c r="L124" s="116"/>
      <c r="M124" s="20"/>
    </row>
    <row r="125" spans="1:13" s="18" customFormat="1" x14ac:dyDescent="0.2">
      <c r="A125" s="16"/>
      <c r="B125" s="20"/>
      <c r="C125" s="114"/>
      <c r="D125" s="115" t="s">
        <v>40</v>
      </c>
      <c r="E125" s="78" t="s">
        <v>25</v>
      </c>
      <c r="F125" s="116">
        <v>1583</v>
      </c>
      <c r="G125" s="656">
        <v>2603.7190000000001</v>
      </c>
      <c r="H125" s="656">
        <v>2737.5450000000001</v>
      </c>
      <c r="I125" s="656">
        <v>3504.0369999999998</v>
      </c>
      <c r="J125" s="116"/>
      <c r="K125" s="116"/>
      <c r="L125" s="116"/>
      <c r="M125" s="20"/>
    </row>
    <row r="126" spans="1:13" s="18" customFormat="1" x14ac:dyDescent="0.2">
      <c r="A126" s="16"/>
      <c r="B126" s="20"/>
      <c r="C126" s="114"/>
      <c r="D126" s="115" t="s">
        <v>41</v>
      </c>
      <c r="E126" s="78" t="s">
        <v>25</v>
      </c>
      <c r="F126" s="116">
        <v>280.58999999999997</v>
      </c>
      <c r="G126" s="656">
        <v>421.66</v>
      </c>
      <c r="H126" s="656">
        <v>189.22</v>
      </c>
      <c r="I126" s="656">
        <v>795.49699999999996</v>
      </c>
      <c r="J126" s="116"/>
      <c r="K126" s="116"/>
      <c r="L126" s="116"/>
      <c r="M126" s="20"/>
    </row>
    <row r="127" spans="1:13" s="18" customFormat="1" x14ac:dyDescent="0.2">
      <c r="A127" s="16"/>
      <c r="B127" s="20"/>
      <c r="C127" s="114"/>
      <c r="D127" s="115" t="s">
        <v>76</v>
      </c>
      <c r="E127" s="78" t="s">
        <v>25</v>
      </c>
      <c r="F127" s="116">
        <v>223</v>
      </c>
      <c r="G127" s="656">
        <v>281.88200000000001</v>
      </c>
      <c r="H127" s="656">
        <v>294.51499999999999</v>
      </c>
      <c r="I127" s="656">
        <v>300.41199999999998</v>
      </c>
      <c r="J127" s="116"/>
      <c r="K127" s="116"/>
      <c r="L127" s="116"/>
      <c r="M127" s="20"/>
    </row>
    <row r="128" spans="1:13" s="18" customFormat="1" x14ac:dyDescent="0.2">
      <c r="A128" s="16"/>
      <c r="B128" s="20"/>
      <c r="C128" s="114"/>
      <c r="D128" s="115" t="s">
        <v>150</v>
      </c>
      <c r="E128" s="78" t="s">
        <v>25</v>
      </c>
      <c r="F128" s="116">
        <v>247</v>
      </c>
      <c r="G128" s="656">
        <v>138</v>
      </c>
      <c r="H128" s="116">
        <v>125</v>
      </c>
      <c r="I128" s="656">
        <v>72</v>
      </c>
      <c r="J128" s="116"/>
      <c r="K128" s="116"/>
      <c r="L128" s="116"/>
      <c r="M128" s="20"/>
    </row>
    <row r="129" spans="1:14" s="18" customFormat="1" ht="24" x14ac:dyDescent="0.2">
      <c r="A129" s="16"/>
      <c r="B129" s="20"/>
      <c r="C129" s="64">
        <v>3</v>
      </c>
      <c r="D129" s="118" t="s">
        <v>151</v>
      </c>
      <c r="E129" s="78" t="s">
        <v>25</v>
      </c>
      <c r="F129" s="113">
        <f>SUM(F130:F132)</f>
        <v>0</v>
      </c>
      <c r="G129" s="658">
        <f t="shared" ref="G129:L129" si="21">SUM(G130:G132)</f>
        <v>0</v>
      </c>
      <c r="H129" s="113">
        <f t="shared" si="21"/>
        <v>0</v>
      </c>
      <c r="I129" s="658">
        <v>0</v>
      </c>
      <c r="J129" s="113">
        <f t="shared" si="21"/>
        <v>0</v>
      </c>
      <c r="K129" s="113">
        <f t="shared" si="21"/>
        <v>0</v>
      </c>
      <c r="L129" s="113">
        <f t="shared" si="21"/>
        <v>0</v>
      </c>
      <c r="M129" s="20"/>
    </row>
    <row r="130" spans="1:14" s="18" customFormat="1" x14ac:dyDescent="0.2">
      <c r="A130" s="16"/>
      <c r="B130" s="20"/>
      <c r="C130" s="114"/>
      <c r="D130" s="119" t="s">
        <v>154</v>
      </c>
      <c r="E130" s="78" t="s">
        <v>25</v>
      </c>
      <c r="F130" s="116"/>
      <c r="G130" s="656"/>
      <c r="H130" s="116"/>
      <c r="I130" s="117"/>
      <c r="J130" s="116"/>
      <c r="K130" s="116"/>
      <c r="L130" s="116"/>
      <c r="M130" s="20"/>
    </row>
    <row r="131" spans="1:14" s="18" customFormat="1" x14ac:dyDescent="0.2">
      <c r="A131" s="16"/>
      <c r="B131" s="20"/>
      <c r="C131" s="114"/>
      <c r="D131" s="119" t="s">
        <v>152</v>
      </c>
      <c r="E131" s="78" t="s">
        <v>25</v>
      </c>
      <c r="F131" s="116"/>
      <c r="G131" s="656"/>
      <c r="H131" s="116"/>
      <c r="I131" s="117"/>
      <c r="J131" s="116"/>
      <c r="K131" s="116"/>
      <c r="L131" s="116"/>
      <c r="M131" s="20"/>
    </row>
    <row r="132" spans="1:14" s="18" customFormat="1" x14ac:dyDescent="0.2">
      <c r="A132" s="16"/>
      <c r="B132" s="20"/>
      <c r="C132" s="114"/>
      <c r="D132" s="119" t="s">
        <v>153</v>
      </c>
      <c r="E132" s="78" t="s">
        <v>25</v>
      </c>
      <c r="F132" s="116"/>
      <c r="G132" s="656"/>
      <c r="H132" s="116"/>
      <c r="I132" s="117"/>
      <c r="J132" s="116"/>
      <c r="K132" s="116"/>
      <c r="L132" s="116"/>
      <c r="M132" s="20"/>
    </row>
    <row r="133" spans="1:14" s="18" customFormat="1" x14ac:dyDescent="0.2">
      <c r="A133" s="16"/>
      <c r="B133" s="20"/>
      <c r="C133" s="64">
        <v>3</v>
      </c>
      <c r="D133" s="118" t="s">
        <v>160</v>
      </c>
      <c r="E133" s="78" t="s">
        <v>25</v>
      </c>
      <c r="F133" s="116"/>
      <c r="G133" s="656"/>
      <c r="H133" s="116"/>
      <c r="I133" s="116"/>
      <c r="J133" s="116"/>
      <c r="K133" s="116"/>
      <c r="L133" s="116"/>
      <c r="M133" s="20"/>
    </row>
    <row r="134" spans="1:14" s="18" customFormat="1" x14ac:dyDescent="0.2">
      <c r="A134" s="16"/>
      <c r="B134" s="20"/>
      <c r="C134" s="120">
        <v>4</v>
      </c>
      <c r="D134" s="121" t="s">
        <v>155</v>
      </c>
      <c r="E134" s="120"/>
      <c r="F134" s="122" t="b">
        <f t="shared" ref="F134" si="22">F117=F129+F123</f>
        <v>0</v>
      </c>
      <c r="G134" s="122" t="b">
        <f>G117=G129+G123+G133</f>
        <v>0</v>
      </c>
      <c r="H134" s="122" t="b">
        <f t="shared" ref="H134:L134" si="23">H117=H129+H123+H133</f>
        <v>0</v>
      </c>
      <c r="I134" s="122" t="b">
        <f t="shared" si="23"/>
        <v>0</v>
      </c>
      <c r="J134" s="122" t="b">
        <f t="shared" si="23"/>
        <v>1</v>
      </c>
      <c r="K134" s="122" t="b">
        <f t="shared" si="23"/>
        <v>1</v>
      </c>
      <c r="L134" s="122" t="b">
        <f t="shared" si="23"/>
        <v>1</v>
      </c>
      <c r="M134" s="20"/>
      <c r="N134" s="388"/>
    </row>
    <row r="135" spans="1:14" s="18" customFormat="1" ht="3" customHeight="1" x14ac:dyDescent="0.2">
      <c r="A135" s="16"/>
      <c r="B135" s="20"/>
      <c r="C135" s="42"/>
      <c r="D135" s="42"/>
      <c r="E135" s="42"/>
      <c r="F135" s="42"/>
      <c r="G135" s="42"/>
      <c r="H135" s="42"/>
      <c r="I135" s="42"/>
      <c r="J135" s="42"/>
      <c r="K135" s="42"/>
      <c r="L135" s="42"/>
      <c r="M135" s="20"/>
    </row>
    <row r="136" spans="1:14" s="18" customFormat="1" x14ac:dyDescent="0.2">
      <c r="A136" s="16"/>
      <c r="B136" s="20"/>
      <c r="C136" s="43" t="s">
        <v>421</v>
      </c>
      <c r="D136" s="72"/>
      <c r="E136" s="72"/>
      <c r="F136" s="72"/>
      <c r="G136" s="72"/>
      <c r="H136" s="72"/>
      <c r="I136" s="72"/>
      <c r="J136" s="72"/>
      <c r="K136" s="72"/>
      <c r="L136" s="72"/>
      <c r="M136" s="20"/>
    </row>
    <row r="137" spans="1:14" s="18" customFormat="1" x14ac:dyDescent="0.2">
      <c r="A137" s="16"/>
      <c r="B137" s="20"/>
      <c r="C137" s="43"/>
      <c r="D137" s="43" t="s">
        <v>166</v>
      </c>
      <c r="E137" s="72"/>
      <c r="F137" s="72"/>
      <c r="G137" s="72"/>
      <c r="H137" s="72"/>
      <c r="I137" s="72"/>
      <c r="J137" s="72"/>
      <c r="K137" s="72"/>
      <c r="L137" s="72"/>
      <c r="M137" s="20"/>
    </row>
    <row r="138" spans="1:14" s="18" customFormat="1" x14ac:dyDescent="0.2">
      <c r="A138" s="16"/>
      <c r="B138" s="20"/>
      <c r="C138" s="43"/>
      <c r="D138" s="43" t="s">
        <v>167</v>
      </c>
      <c r="E138" s="72"/>
      <c r="F138" s="72"/>
      <c r="G138" s="72"/>
      <c r="H138" s="72"/>
      <c r="I138" s="72"/>
      <c r="J138" s="72"/>
      <c r="K138" s="72"/>
      <c r="L138" s="72"/>
      <c r="M138" s="20"/>
    </row>
    <row r="139" spans="1:14" s="18" customFormat="1" x14ac:dyDescent="0.2">
      <c r="A139" s="16"/>
      <c r="B139" s="20"/>
      <c r="C139" s="42"/>
      <c r="D139" s="42"/>
      <c r="E139" s="42"/>
      <c r="F139" s="42"/>
      <c r="G139" s="42"/>
      <c r="H139" s="42"/>
      <c r="I139" s="42"/>
      <c r="J139" s="42"/>
      <c r="K139" s="42"/>
      <c r="L139" s="42"/>
      <c r="M139" s="20"/>
    </row>
    <row r="140" spans="1:14" s="18" customFormat="1" ht="24" x14ac:dyDescent="0.2">
      <c r="A140" s="16"/>
      <c r="B140" s="20"/>
      <c r="C140" s="123" t="s">
        <v>11</v>
      </c>
      <c r="D140" s="123" t="s">
        <v>14</v>
      </c>
      <c r="E140" s="123" t="s">
        <v>13</v>
      </c>
      <c r="F140" s="123">
        <v>2019</v>
      </c>
      <c r="G140" s="123">
        <v>2020</v>
      </c>
      <c r="H140" s="123">
        <v>2021</v>
      </c>
      <c r="I140" s="123">
        <v>2022</v>
      </c>
      <c r="J140" s="123">
        <v>2023</v>
      </c>
      <c r="K140" s="123">
        <v>2024</v>
      </c>
      <c r="L140" s="123">
        <v>2025</v>
      </c>
      <c r="M140" s="20"/>
    </row>
    <row r="141" spans="1:14" s="18" customFormat="1" x14ac:dyDescent="0.2">
      <c r="A141" s="16"/>
      <c r="B141" s="20"/>
      <c r="C141" s="60"/>
      <c r="D141" s="61" t="s">
        <v>77</v>
      </c>
      <c r="E141" s="62"/>
      <c r="F141" s="62"/>
      <c r="G141" s="62"/>
      <c r="H141" s="62"/>
      <c r="I141" s="62"/>
      <c r="J141" s="62"/>
      <c r="K141" s="62"/>
      <c r="L141" s="63"/>
      <c r="M141" s="20"/>
    </row>
    <row r="142" spans="1:14" s="18" customFormat="1" x14ac:dyDescent="0.2">
      <c r="A142" s="16"/>
      <c r="B142" s="20"/>
      <c r="C142" s="108"/>
      <c r="D142" s="109" t="s">
        <v>156</v>
      </c>
      <c r="E142" s="110"/>
      <c r="F142" s="110"/>
      <c r="G142" s="110"/>
      <c r="H142" s="110"/>
      <c r="I142" s="110"/>
      <c r="J142" s="110"/>
      <c r="K142" s="110"/>
      <c r="L142" s="111"/>
      <c r="M142" s="20"/>
    </row>
    <row r="143" spans="1:14" s="18" customFormat="1" ht="24" x14ac:dyDescent="0.2">
      <c r="A143" s="16"/>
      <c r="B143" s="20"/>
      <c r="C143" s="64">
        <v>1</v>
      </c>
      <c r="D143" s="112" t="s">
        <v>157</v>
      </c>
      <c r="E143" s="78" t="s">
        <v>25</v>
      </c>
      <c r="F143" s="124">
        <f t="shared" ref="F143:L143" si="24">SUM(F144:F145)</f>
        <v>0</v>
      </c>
      <c r="G143" s="113">
        <f t="shared" si="24"/>
        <v>0</v>
      </c>
      <c r="H143" s="113">
        <f t="shared" si="24"/>
        <v>0</v>
      </c>
      <c r="I143" s="113">
        <f t="shared" si="24"/>
        <v>0</v>
      </c>
      <c r="J143" s="113">
        <f t="shared" si="24"/>
        <v>0</v>
      </c>
      <c r="K143" s="113">
        <f t="shared" si="24"/>
        <v>0</v>
      </c>
      <c r="L143" s="113">
        <f t="shared" si="24"/>
        <v>0</v>
      </c>
      <c r="M143" s="20"/>
    </row>
    <row r="144" spans="1:14" s="18" customFormat="1" ht="24" x14ac:dyDescent="0.2">
      <c r="A144" s="16"/>
      <c r="B144" s="20"/>
      <c r="C144" s="114"/>
      <c r="D144" s="125" t="s">
        <v>141</v>
      </c>
      <c r="E144" s="78" t="s">
        <v>25</v>
      </c>
      <c r="F144" s="116">
        <v>0</v>
      </c>
      <c r="G144" s="116">
        <v>0</v>
      </c>
      <c r="H144" s="116">
        <v>0</v>
      </c>
      <c r="I144" s="116">
        <v>0</v>
      </c>
      <c r="J144" s="116"/>
      <c r="K144" s="116"/>
      <c r="L144" s="116"/>
      <c r="M144" s="20"/>
    </row>
    <row r="145" spans="1:13" s="18" customFormat="1" ht="24" x14ac:dyDescent="0.2">
      <c r="A145" s="16"/>
      <c r="B145" s="20"/>
      <c r="C145" s="114"/>
      <c r="D145" s="125" t="s">
        <v>345</v>
      </c>
      <c r="E145" s="78" t="s">
        <v>25</v>
      </c>
      <c r="F145" s="116">
        <v>0</v>
      </c>
      <c r="G145" s="116">
        <v>0</v>
      </c>
      <c r="H145" s="116">
        <v>0</v>
      </c>
      <c r="I145" s="116">
        <v>0</v>
      </c>
      <c r="J145" s="116"/>
      <c r="K145" s="116"/>
      <c r="L145" s="116"/>
      <c r="M145" s="20"/>
    </row>
    <row r="146" spans="1:13" s="18" customFormat="1" ht="24" x14ac:dyDescent="0.2">
      <c r="A146" s="16"/>
      <c r="B146" s="20"/>
      <c r="C146" s="64">
        <v>2</v>
      </c>
      <c r="D146" s="118" t="s">
        <v>159</v>
      </c>
      <c r="E146" s="78" t="s">
        <v>25</v>
      </c>
      <c r="F146" s="116">
        <v>0</v>
      </c>
      <c r="G146" s="116">
        <v>0</v>
      </c>
      <c r="H146" s="116">
        <v>0</v>
      </c>
      <c r="I146" s="116">
        <v>0</v>
      </c>
      <c r="J146" s="116"/>
      <c r="K146" s="116"/>
      <c r="L146" s="116"/>
      <c r="M146" s="20"/>
    </row>
    <row r="147" spans="1:13" s="18" customFormat="1" x14ac:dyDescent="0.2">
      <c r="A147" s="16"/>
      <c r="B147" s="20"/>
      <c r="C147" s="64">
        <v>3</v>
      </c>
      <c r="D147" s="118" t="s">
        <v>160</v>
      </c>
      <c r="E147" s="78" t="s">
        <v>25</v>
      </c>
      <c r="F147" s="116">
        <v>0</v>
      </c>
      <c r="G147" s="116">
        <v>0</v>
      </c>
      <c r="H147" s="116">
        <v>0</v>
      </c>
      <c r="I147" s="116">
        <v>0</v>
      </c>
      <c r="J147" s="116"/>
      <c r="K147" s="116"/>
      <c r="L147" s="116"/>
      <c r="M147" s="20"/>
    </row>
    <row r="148" spans="1:13" s="18" customFormat="1" ht="24" x14ac:dyDescent="0.2">
      <c r="A148" s="16"/>
      <c r="B148" s="20"/>
      <c r="C148" s="64">
        <v>4</v>
      </c>
      <c r="D148" s="118" t="s">
        <v>158</v>
      </c>
      <c r="E148" s="78" t="s">
        <v>25</v>
      </c>
      <c r="F148" s="116">
        <v>0</v>
      </c>
      <c r="G148" s="116">
        <v>0</v>
      </c>
      <c r="H148" s="116">
        <v>0</v>
      </c>
      <c r="I148" s="116">
        <v>0</v>
      </c>
      <c r="J148" s="116"/>
      <c r="K148" s="116"/>
      <c r="L148" s="116"/>
      <c r="M148" s="20"/>
    </row>
    <row r="149" spans="1:13" s="18" customFormat="1" x14ac:dyDescent="0.2">
      <c r="A149" s="16"/>
      <c r="B149" s="20"/>
      <c r="C149" s="120">
        <v>5</v>
      </c>
      <c r="D149" s="121" t="s">
        <v>155</v>
      </c>
      <c r="E149" s="120"/>
      <c r="F149" s="122" t="b">
        <f>F143=F148+F147+F146</f>
        <v>1</v>
      </c>
      <c r="G149" s="122" t="b">
        <f t="shared" ref="G149:L149" si="25">G143=G148+G147+G146</f>
        <v>1</v>
      </c>
      <c r="H149" s="122" t="b">
        <f t="shared" si="25"/>
        <v>1</v>
      </c>
      <c r="I149" s="122" t="b">
        <f>I143=I148+I147+I146</f>
        <v>1</v>
      </c>
      <c r="J149" s="122" t="b">
        <f t="shared" si="25"/>
        <v>1</v>
      </c>
      <c r="K149" s="122" t="b">
        <f t="shared" si="25"/>
        <v>1</v>
      </c>
      <c r="L149" s="122" t="b">
        <f t="shared" si="25"/>
        <v>1</v>
      </c>
      <c r="M149" s="20"/>
    </row>
    <row r="150" spans="1:13" s="18" customFormat="1" ht="3" customHeight="1" x14ac:dyDescent="0.2">
      <c r="A150" s="16"/>
      <c r="B150" s="20"/>
      <c r="C150" s="42"/>
      <c r="D150" s="42"/>
      <c r="E150" s="42"/>
      <c r="F150" s="42"/>
      <c r="G150" s="42"/>
      <c r="H150" s="42"/>
      <c r="I150" s="42"/>
      <c r="J150" s="42"/>
      <c r="K150" s="42"/>
      <c r="L150" s="42"/>
      <c r="M150" s="20"/>
    </row>
    <row r="151" spans="1:13" s="18" customFormat="1" x14ac:dyDescent="0.2">
      <c r="A151" s="16"/>
      <c r="B151" s="20"/>
      <c r="C151" s="43" t="s">
        <v>422</v>
      </c>
      <c r="D151" s="72"/>
      <c r="E151" s="72"/>
      <c r="F151" s="72"/>
      <c r="G151" s="72"/>
      <c r="H151" s="72"/>
      <c r="I151" s="72"/>
      <c r="J151" s="72"/>
      <c r="K151" s="72"/>
      <c r="L151" s="72"/>
      <c r="M151" s="20"/>
    </row>
    <row r="152" spans="1:13" s="18" customFormat="1" x14ac:dyDescent="0.2">
      <c r="A152" s="16"/>
      <c r="B152" s="20"/>
      <c r="C152" s="42"/>
      <c r="D152" s="42"/>
      <c r="E152" s="42"/>
      <c r="F152" s="42"/>
      <c r="G152" s="42"/>
      <c r="H152" s="42"/>
      <c r="I152" s="42"/>
      <c r="J152" s="42"/>
      <c r="K152" s="42"/>
      <c r="L152" s="42"/>
      <c r="M152" s="20"/>
    </row>
    <row r="153" spans="1:13" s="18" customFormat="1" ht="24" x14ac:dyDescent="0.2">
      <c r="A153" s="16"/>
      <c r="B153" s="20"/>
      <c r="C153" s="123" t="s">
        <v>11</v>
      </c>
      <c r="D153" s="123" t="s">
        <v>14</v>
      </c>
      <c r="E153" s="123" t="s">
        <v>13</v>
      </c>
      <c r="F153" s="123">
        <v>2019</v>
      </c>
      <c r="G153" s="123">
        <v>2020</v>
      </c>
      <c r="H153" s="123">
        <v>2021</v>
      </c>
      <c r="I153" s="123">
        <v>2022</v>
      </c>
      <c r="J153" s="123">
        <v>2023</v>
      </c>
      <c r="K153" s="123">
        <v>2024</v>
      </c>
      <c r="L153" s="123">
        <v>2025</v>
      </c>
      <c r="M153" s="20"/>
    </row>
    <row r="154" spans="1:13" s="18" customFormat="1" x14ac:dyDescent="0.2">
      <c r="A154" s="16"/>
      <c r="B154" s="20"/>
      <c r="C154" s="60"/>
      <c r="D154" s="61" t="s">
        <v>77</v>
      </c>
      <c r="E154" s="62"/>
      <c r="F154" s="62"/>
      <c r="G154" s="62"/>
      <c r="H154" s="62"/>
      <c r="I154" s="62"/>
      <c r="J154" s="62"/>
      <c r="K154" s="62"/>
      <c r="L154" s="63"/>
      <c r="M154" s="20"/>
    </row>
    <row r="155" spans="1:13" s="18" customFormat="1" x14ac:dyDescent="0.2">
      <c r="A155" s="16"/>
      <c r="B155" s="20"/>
      <c r="C155" s="108"/>
      <c r="D155" s="109" t="s">
        <v>161</v>
      </c>
      <c r="E155" s="110"/>
      <c r="F155" s="110"/>
      <c r="G155" s="110"/>
      <c r="H155" s="110"/>
      <c r="I155" s="110"/>
      <c r="J155" s="110"/>
      <c r="K155" s="110"/>
      <c r="L155" s="111"/>
      <c r="M155" s="20"/>
    </row>
    <row r="156" spans="1:13" s="18" customFormat="1" ht="36" x14ac:dyDescent="0.2">
      <c r="A156" s="16"/>
      <c r="B156" s="20"/>
      <c r="C156" s="64">
        <v>1</v>
      </c>
      <c r="D156" s="112" t="s">
        <v>368</v>
      </c>
      <c r="E156" s="78" t="s">
        <v>25</v>
      </c>
      <c r="F156" s="113">
        <f>SUM(F157:F159)</f>
        <v>0</v>
      </c>
      <c r="G156" s="113">
        <f t="shared" ref="G156:L156" si="26">SUM(G157:G159)</f>
        <v>0</v>
      </c>
      <c r="H156" s="113">
        <f t="shared" si="26"/>
        <v>0</v>
      </c>
      <c r="I156" s="113">
        <f t="shared" si="26"/>
        <v>0</v>
      </c>
      <c r="J156" s="113">
        <f t="shared" si="26"/>
        <v>0</v>
      </c>
      <c r="K156" s="113">
        <f t="shared" si="26"/>
        <v>0</v>
      </c>
      <c r="L156" s="113">
        <f t="shared" si="26"/>
        <v>0</v>
      </c>
      <c r="M156" s="20"/>
    </row>
    <row r="157" spans="1:13" s="18" customFormat="1" ht="24" x14ac:dyDescent="0.2">
      <c r="A157" s="16"/>
      <c r="B157" s="20"/>
      <c r="C157" s="114"/>
      <c r="D157" s="126" t="s">
        <v>369</v>
      </c>
      <c r="E157" s="78" t="s">
        <v>25</v>
      </c>
      <c r="F157" s="116">
        <v>0</v>
      </c>
      <c r="G157" s="116">
        <v>0</v>
      </c>
      <c r="H157" s="116">
        <v>0</v>
      </c>
      <c r="I157" s="116">
        <v>0</v>
      </c>
      <c r="J157" s="116"/>
      <c r="K157" s="116"/>
      <c r="L157" s="116"/>
      <c r="M157" s="20"/>
    </row>
    <row r="158" spans="1:13" s="18" customFormat="1" x14ac:dyDescent="0.2">
      <c r="A158" s="16"/>
      <c r="B158" s="20"/>
      <c r="C158" s="114"/>
      <c r="D158" s="126" t="s">
        <v>370</v>
      </c>
      <c r="E158" s="78" t="s">
        <v>25</v>
      </c>
      <c r="F158" s="116">
        <v>0</v>
      </c>
      <c r="G158" s="116">
        <v>0</v>
      </c>
      <c r="H158" s="116">
        <v>0</v>
      </c>
      <c r="I158" s="116">
        <v>0</v>
      </c>
      <c r="J158" s="116"/>
      <c r="K158" s="116"/>
      <c r="L158" s="116"/>
      <c r="M158" s="20"/>
    </row>
    <row r="159" spans="1:13" s="18" customFormat="1" x14ac:dyDescent="0.2">
      <c r="A159" s="16"/>
      <c r="B159" s="20"/>
      <c r="C159" s="114"/>
      <c r="D159" s="126" t="s">
        <v>162</v>
      </c>
      <c r="E159" s="78" t="s">
        <v>25</v>
      </c>
      <c r="F159" s="116">
        <v>0</v>
      </c>
      <c r="G159" s="116">
        <v>0</v>
      </c>
      <c r="H159" s="116">
        <v>0</v>
      </c>
      <c r="I159" s="116">
        <v>0</v>
      </c>
      <c r="J159" s="116"/>
      <c r="K159" s="116"/>
      <c r="L159" s="116"/>
      <c r="M159" s="20"/>
    </row>
    <row r="160" spans="1:13" s="18" customFormat="1" ht="36" x14ac:dyDescent="0.2">
      <c r="A160" s="16"/>
      <c r="B160" s="20"/>
      <c r="C160" s="64">
        <v>2</v>
      </c>
      <c r="D160" s="118" t="s">
        <v>355</v>
      </c>
      <c r="E160" s="78" t="s">
        <v>25</v>
      </c>
      <c r="F160" s="116">
        <v>0</v>
      </c>
      <c r="G160" s="116">
        <v>0</v>
      </c>
      <c r="H160" s="116">
        <v>0</v>
      </c>
      <c r="I160" s="116">
        <v>0</v>
      </c>
      <c r="J160" s="116"/>
      <c r="K160" s="116"/>
      <c r="L160" s="116"/>
      <c r="M160" s="20"/>
    </row>
    <row r="161" spans="1:14" s="18" customFormat="1" ht="36" x14ac:dyDescent="0.2">
      <c r="A161" s="16"/>
      <c r="B161" s="20"/>
      <c r="C161" s="64">
        <v>3</v>
      </c>
      <c r="D161" s="118" t="s">
        <v>371</v>
      </c>
      <c r="E161" s="78" t="s">
        <v>25</v>
      </c>
      <c r="F161" s="113">
        <f t="shared" ref="F161:L161" si="27">SUM(F162:F167)</f>
        <v>0</v>
      </c>
      <c r="G161" s="113">
        <f t="shared" si="27"/>
        <v>0</v>
      </c>
      <c r="H161" s="113">
        <f t="shared" si="27"/>
        <v>0</v>
      </c>
      <c r="I161" s="113">
        <f t="shared" si="27"/>
        <v>0</v>
      </c>
      <c r="J161" s="113">
        <f t="shared" si="27"/>
        <v>0</v>
      </c>
      <c r="K161" s="113">
        <f t="shared" si="27"/>
        <v>0</v>
      </c>
      <c r="L161" s="113">
        <f t="shared" si="27"/>
        <v>0</v>
      </c>
      <c r="M161" s="20"/>
    </row>
    <row r="162" spans="1:14" s="18" customFormat="1" x14ac:dyDescent="0.2">
      <c r="A162" s="16"/>
      <c r="B162" s="20"/>
      <c r="C162" s="114"/>
      <c r="D162" s="115" t="s">
        <v>367</v>
      </c>
      <c r="E162" s="78" t="s">
        <v>25</v>
      </c>
      <c r="F162" s="116">
        <v>0</v>
      </c>
      <c r="G162" s="116">
        <v>0</v>
      </c>
      <c r="H162" s="116">
        <v>0</v>
      </c>
      <c r="I162" s="116">
        <v>0</v>
      </c>
      <c r="J162" s="116"/>
      <c r="K162" s="116"/>
      <c r="L162" s="116"/>
      <c r="M162" s="20"/>
    </row>
    <row r="163" spans="1:14" s="18" customFormat="1" x14ac:dyDescent="0.2">
      <c r="A163" s="16"/>
      <c r="B163" s="20"/>
      <c r="C163" s="114"/>
      <c r="D163" s="115" t="s">
        <v>40</v>
      </c>
      <c r="E163" s="78" t="s">
        <v>25</v>
      </c>
      <c r="F163" s="116">
        <v>0</v>
      </c>
      <c r="G163" s="116">
        <v>0</v>
      </c>
      <c r="H163" s="116">
        <v>0</v>
      </c>
      <c r="I163" s="116">
        <v>0</v>
      </c>
      <c r="J163" s="116"/>
      <c r="K163" s="116"/>
      <c r="L163" s="116"/>
      <c r="M163" s="20"/>
    </row>
    <row r="164" spans="1:14" s="18" customFormat="1" x14ac:dyDescent="0.2">
      <c r="A164" s="16"/>
      <c r="B164" s="20"/>
      <c r="C164" s="114"/>
      <c r="D164" s="115" t="s">
        <v>41</v>
      </c>
      <c r="E164" s="78" t="s">
        <v>25</v>
      </c>
      <c r="F164" s="116">
        <v>0</v>
      </c>
      <c r="G164" s="116">
        <v>0</v>
      </c>
      <c r="H164" s="116">
        <v>0</v>
      </c>
      <c r="I164" s="116">
        <v>0</v>
      </c>
      <c r="J164" s="116"/>
      <c r="K164" s="116"/>
      <c r="L164" s="116"/>
      <c r="M164" s="20"/>
    </row>
    <row r="165" spans="1:14" s="18" customFormat="1" x14ac:dyDescent="0.2">
      <c r="A165" s="16"/>
      <c r="B165" s="20"/>
      <c r="C165" s="114"/>
      <c r="D165" s="115" t="s">
        <v>76</v>
      </c>
      <c r="E165" s="78" t="s">
        <v>25</v>
      </c>
      <c r="F165" s="116">
        <v>0</v>
      </c>
      <c r="G165" s="116">
        <v>0</v>
      </c>
      <c r="H165" s="116">
        <v>0</v>
      </c>
      <c r="I165" s="116">
        <v>0</v>
      </c>
      <c r="J165" s="116"/>
      <c r="K165" s="116"/>
      <c r="L165" s="116"/>
      <c r="M165" s="20"/>
    </row>
    <row r="166" spans="1:14" s="18" customFormat="1" x14ac:dyDescent="0.2">
      <c r="A166" s="16"/>
      <c r="B166" s="20"/>
      <c r="C166" s="114"/>
      <c r="D166" s="115" t="s">
        <v>497</v>
      </c>
      <c r="E166" s="78" t="s">
        <v>25</v>
      </c>
      <c r="F166" s="116">
        <v>0</v>
      </c>
      <c r="G166" s="116">
        <v>0</v>
      </c>
      <c r="H166" s="116">
        <v>0</v>
      </c>
      <c r="I166" s="116">
        <v>0</v>
      </c>
      <c r="J166" s="116"/>
      <c r="K166" s="116"/>
      <c r="L166" s="116"/>
      <c r="M166" s="20"/>
    </row>
    <row r="167" spans="1:14" s="18" customFormat="1" x14ac:dyDescent="0.2">
      <c r="A167" s="16"/>
      <c r="B167" s="20"/>
      <c r="C167" s="114"/>
      <c r="D167" s="115" t="s">
        <v>408</v>
      </c>
      <c r="E167" s="78" t="s">
        <v>25</v>
      </c>
      <c r="F167" s="116">
        <v>0</v>
      </c>
      <c r="G167" s="116">
        <v>0</v>
      </c>
      <c r="H167" s="116">
        <v>0</v>
      </c>
      <c r="I167" s="116">
        <v>0</v>
      </c>
      <c r="J167" s="116"/>
      <c r="K167" s="116"/>
      <c r="L167" s="116"/>
      <c r="M167" s="20"/>
    </row>
    <row r="168" spans="1:14" s="18" customFormat="1" x14ac:dyDescent="0.2">
      <c r="A168" s="16"/>
      <c r="B168" s="20"/>
      <c r="C168" s="64">
        <v>4</v>
      </c>
      <c r="D168" s="118" t="s">
        <v>179</v>
      </c>
      <c r="E168" s="78" t="s">
        <v>25</v>
      </c>
      <c r="F168" s="113">
        <f t="shared" ref="F168:L168" si="28">SUM(F169:F170)</f>
        <v>0</v>
      </c>
      <c r="G168" s="113">
        <f t="shared" si="28"/>
        <v>0</v>
      </c>
      <c r="H168" s="113">
        <f t="shared" si="28"/>
        <v>0</v>
      </c>
      <c r="I168" s="113">
        <f t="shared" si="28"/>
        <v>0</v>
      </c>
      <c r="J168" s="113">
        <f t="shared" si="28"/>
        <v>0</v>
      </c>
      <c r="K168" s="113">
        <f t="shared" si="28"/>
        <v>0</v>
      </c>
      <c r="L168" s="113">
        <f t="shared" si="28"/>
        <v>0</v>
      </c>
      <c r="M168" s="20"/>
    </row>
    <row r="169" spans="1:14" s="18" customFormat="1" x14ac:dyDescent="0.2">
      <c r="A169" s="16"/>
      <c r="B169" s="20"/>
      <c r="C169" s="114"/>
      <c r="D169" s="119" t="s">
        <v>180</v>
      </c>
      <c r="E169" s="78" t="s">
        <v>25</v>
      </c>
      <c r="F169" s="116">
        <v>0</v>
      </c>
      <c r="G169" s="116">
        <v>0</v>
      </c>
      <c r="H169" s="116">
        <v>0</v>
      </c>
      <c r="I169" s="116">
        <v>0</v>
      </c>
      <c r="J169" s="116"/>
      <c r="K169" s="116"/>
      <c r="L169" s="116"/>
      <c r="M169" s="20"/>
    </row>
    <row r="170" spans="1:14" s="18" customFormat="1" x14ac:dyDescent="0.2">
      <c r="A170" s="16"/>
      <c r="B170" s="20"/>
      <c r="C170" s="114"/>
      <c r="D170" s="119" t="s">
        <v>181</v>
      </c>
      <c r="E170" s="78" t="s">
        <v>25</v>
      </c>
      <c r="F170" s="116">
        <v>0</v>
      </c>
      <c r="G170" s="116">
        <v>0</v>
      </c>
      <c r="H170" s="116">
        <v>0</v>
      </c>
      <c r="I170" s="116">
        <v>0</v>
      </c>
      <c r="J170" s="116"/>
      <c r="K170" s="116"/>
      <c r="L170" s="116"/>
      <c r="M170" s="20"/>
    </row>
    <row r="171" spans="1:14" s="18" customFormat="1" x14ac:dyDescent="0.2">
      <c r="A171" s="16"/>
      <c r="B171" s="20"/>
      <c r="C171" s="64">
        <v>5</v>
      </c>
      <c r="D171" s="118" t="s">
        <v>178</v>
      </c>
      <c r="E171" s="78" t="s">
        <v>25</v>
      </c>
      <c r="F171" s="116">
        <v>0</v>
      </c>
      <c r="G171" s="116">
        <v>0</v>
      </c>
      <c r="H171" s="116">
        <v>0</v>
      </c>
      <c r="I171" s="116">
        <v>0</v>
      </c>
      <c r="J171" s="116"/>
      <c r="K171" s="116"/>
      <c r="L171" s="116"/>
      <c r="M171" s="20"/>
    </row>
    <row r="172" spans="1:14" s="18" customFormat="1" ht="24" x14ac:dyDescent="0.2">
      <c r="A172" s="16"/>
      <c r="B172" s="20"/>
      <c r="C172" s="64">
        <v>6</v>
      </c>
      <c r="D172" s="118" t="s">
        <v>165</v>
      </c>
      <c r="E172" s="78" t="s">
        <v>25</v>
      </c>
      <c r="F172" s="113">
        <f t="shared" ref="F172:L172" si="29">SUM(F173:F175)</f>
        <v>0</v>
      </c>
      <c r="G172" s="113">
        <f t="shared" si="29"/>
        <v>0</v>
      </c>
      <c r="H172" s="113">
        <f t="shared" si="29"/>
        <v>0</v>
      </c>
      <c r="I172" s="113">
        <f t="shared" si="29"/>
        <v>0</v>
      </c>
      <c r="J172" s="113">
        <f t="shared" si="29"/>
        <v>0</v>
      </c>
      <c r="K172" s="113">
        <f t="shared" si="29"/>
        <v>0</v>
      </c>
      <c r="L172" s="113">
        <f t="shared" si="29"/>
        <v>0</v>
      </c>
      <c r="M172" s="20"/>
    </row>
    <row r="173" spans="1:14" s="18" customFormat="1" x14ac:dyDescent="0.2">
      <c r="A173" s="16"/>
      <c r="B173" s="20"/>
      <c r="C173" s="114"/>
      <c r="D173" s="119" t="s">
        <v>163</v>
      </c>
      <c r="E173" s="78" t="s">
        <v>25</v>
      </c>
      <c r="F173" s="116">
        <v>0</v>
      </c>
      <c r="G173" s="116">
        <v>0</v>
      </c>
      <c r="H173" s="116">
        <v>0</v>
      </c>
      <c r="I173" s="116">
        <v>0</v>
      </c>
      <c r="J173" s="116"/>
      <c r="K173" s="116"/>
      <c r="L173" s="116"/>
      <c r="M173" s="20"/>
    </row>
    <row r="174" spans="1:14" s="18" customFormat="1" ht="24" x14ac:dyDescent="0.2">
      <c r="A174" s="16"/>
      <c r="B174" s="20"/>
      <c r="C174" s="114"/>
      <c r="D174" s="119" t="s">
        <v>496</v>
      </c>
      <c r="E174" s="78"/>
      <c r="F174" s="116">
        <v>0</v>
      </c>
      <c r="G174" s="116">
        <v>0</v>
      </c>
      <c r="H174" s="116">
        <v>0</v>
      </c>
      <c r="I174" s="116">
        <v>0</v>
      </c>
      <c r="J174" s="116"/>
      <c r="K174" s="116"/>
      <c r="L174" s="116"/>
      <c r="M174" s="20"/>
    </row>
    <row r="175" spans="1:14" s="18" customFormat="1" ht="24" x14ac:dyDescent="0.2">
      <c r="A175" s="16"/>
      <c r="B175" s="20"/>
      <c r="C175" s="114"/>
      <c r="D175" s="119" t="s">
        <v>164</v>
      </c>
      <c r="E175" s="78" t="s">
        <v>25</v>
      </c>
      <c r="F175" s="116">
        <v>0</v>
      </c>
      <c r="G175" s="116">
        <v>0</v>
      </c>
      <c r="H175" s="116">
        <v>0</v>
      </c>
      <c r="I175" s="116">
        <v>0</v>
      </c>
      <c r="J175" s="116"/>
      <c r="K175" s="116"/>
      <c r="L175" s="116"/>
      <c r="M175" s="20"/>
    </row>
    <row r="176" spans="1:14" s="18" customFormat="1" x14ac:dyDescent="0.2">
      <c r="A176" s="16"/>
      <c r="B176" s="20"/>
      <c r="C176" s="120">
        <v>6</v>
      </c>
      <c r="D176" s="121" t="s">
        <v>155</v>
      </c>
      <c r="E176" s="120"/>
      <c r="F176" s="122" t="b">
        <f t="shared" ref="F176:L176" si="30">F156=F161+F172+F168+F171</f>
        <v>1</v>
      </c>
      <c r="G176" s="122" t="b">
        <f t="shared" si="30"/>
        <v>1</v>
      </c>
      <c r="H176" s="122" t="b">
        <f t="shared" si="30"/>
        <v>1</v>
      </c>
      <c r="I176" s="122" t="b">
        <f t="shared" si="30"/>
        <v>1</v>
      </c>
      <c r="J176" s="122" t="b">
        <f t="shared" si="30"/>
        <v>1</v>
      </c>
      <c r="K176" s="122" t="b">
        <f t="shared" si="30"/>
        <v>1</v>
      </c>
      <c r="L176" s="122" t="b">
        <f t="shared" si="30"/>
        <v>1</v>
      </c>
      <c r="M176" s="20"/>
      <c r="N176" s="32"/>
    </row>
    <row r="177" spans="1:13" s="18" customFormat="1" ht="3" customHeight="1" x14ac:dyDescent="0.2">
      <c r="A177" s="16"/>
      <c r="B177" s="20"/>
      <c r="C177" s="42"/>
      <c r="D177" s="42"/>
      <c r="E177" s="42"/>
      <c r="F177" s="42"/>
      <c r="G177" s="42"/>
      <c r="H177" s="42"/>
      <c r="I177" s="42"/>
      <c r="J177" s="42"/>
      <c r="K177" s="42"/>
      <c r="L177" s="42"/>
      <c r="M177" s="20"/>
    </row>
    <row r="178" spans="1:13" s="18" customFormat="1" x14ac:dyDescent="0.2">
      <c r="A178" s="16"/>
      <c r="B178" s="20"/>
      <c r="C178" s="43" t="s">
        <v>421</v>
      </c>
      <c r="D178" s="72"/>
      <c r="E178" s="72"/>
      <c r="F178" s="72"/>
      <c r="G178" s="72"/>
      <c r="H178" s="72"/>
      <c r="I178" s="72"/>
      <c r="J178" s="72"/>
      <c r="K178" s="72"/>
      <c r="L178" s="72"/>
      <c r="M178" s="20"/>
    </row>
    <row r="179" spans="1:13" s="18" customFormat="1" x14ac:dyDescent="0.2">
      <c r="A179" s="16"/>
      <c r="B179" s="20"/>
      <c r="C179" s="43"/>
      <c r="D179" s="43" t="s">
        <v>166</v>
      </c>
      <c r="E179" s="72"/>
      <c r="F179" s="72"/>
      <c r="G179" s="72"/>
      <c r="H179" s="72"/>
      <c r="I179" s="72"/>
      <c r="J179" s="72"/>
      <c r="K179" s="72"/>
      <c r="L179" s="72"/>
      <c r="M179" s="20"/>
    </row>
    <row r="180" spans="1:13" s="18" customFormat="1" x14ac:dyDescent="0.2">
      <c r="A180" s="16"/>
      <c r="B180" s="20"/>
      <c r="C180" s="43"/>
      <c r="D180" s="43" t="s">
        <v>167</v>
      </c>
      <c r="E180" s="72"/>
      <c r="F180" s="72"/>
      <c r="G180" s="72"/>
      <c r="H180" s="72"/>
      <c r="I180" s="72"/>
      <c r="J180" s="72"/>
      <c r="K180" s="72"/>
      <c r="L180" s="72"/>
      <c r="M180" s="20"/>
    </row>
    <row r="181" spans="1:13" s="18" customFormat="1" x14ac:dyDescent="0.2">
      <c r="A181" s="16"/>
      <c r="B181" s="20"/>
      <c r="C181" s="42"/>
      <c r="D181" s="42"/>
      <c r="E181" s="42"/>
      <c r="F181" s="42"/>
      <c r="G181" s="42"/>
      <c r="H181" s="42"/>
      <c r="I181" s="42"/>
      <c r="J181" s="42"/>
      <c r="K181" s="42"/>
      <c r="L181" s="42"/>
      <c r="M181" s="20"/>
    </row>
    <row r="182" spans="1:13" s="18" customFormat="1" ht="24" x14ac:dyDescent="0.2">
      <c r="A182" s="16"/>
      <c r="B182" s="20"/>
      <c r="C182" s="123" t="s">
        <v>11</v>
      </c>
      <c r="D182" s="123" t="s">
        <v>14</v>
      </c>
      <c r="E182" s="123" t="s">
        <v>13</v>
      </c>
      <c r="F182" s="123">
        <v>2019</v>
      </c>
      <c r="G182" s="123">
        <v>2020</v>
      </c>
      <c r="H182" s="123">
        <v>2021</v>
      </c>
      <c r="I182" s="123">
        <v>2022</v>
      </c>
      <c r="J182" s="123">
        <v>2023</v>
      </c>
      <c r="K182" s="123">
        <v>2024</v>
      </c>
      <c r="L182" s="123">
        <v>2025</v>
      </c>
      <c r="M182" s="20"/>
    </row>
    <row r="183" spans="1:13" s="18" customFormat="1" x14ac:dyDescent="0.2">
      <c r="A183" s="16"/>
      <c r="B183" s="20"/>
      <c r="C183" s="60"/>
      <c r="D183" s="61" t="s">
        <v>77</v>
      </c>
      <c r="E183" s="62"/>
      <c r="F183" s="62"/>
      <c r="G183" s="62"/>
      <c r="H183" s="62"/>
      <c r="I183" s="62"/>
      <c r="J183" s="62"/>
      <c r="K183" s="62"/>
      <c r="L183" s="63"/>
      <c r="M183" s="20"/>
    </row>
    <row r="184" spans="1:13" s="18" customFormat="1" x14ac:dyDescent="0.2">
      <c r="A184" s="16"/>
      <c r="B184" s="20"/>
      <c r="C184" s="108"/>
      <c r="D184" s="109" t="s">
        <v>168</v>
      </c>
      <c r="E184" s="110"/>
      <c r="F184" s="110"/>
      <c r="G184" s="110"/>
      <c r="H184" s="110"/>
      <c r="I184" s="110"/>
      <c r="J184" s="110"/>
      <c r="K184" s="110"/>
      <c r="L184" s="111"/>
      <c r="M184" s="20"/>
    </row>
    <row r="185" spans="1:13" s="18" customFormat="1" ht="24" x14ac:dyDescent="0.2">
      <c r="A185" s="16"/>
      <c r="B185" s="20"/>
      <c r="C185" s="64">
        <v>1</v>
      </c>
      <c r="D185" s="112" t="s">
        <v>372</v>
      </c>
      <c r="E185" s="78" t="s">
        <v>25</v>
      </c>
      <c r="F185" s="124">
        <f>SUM(F186:F192)</f>
        <v>0</v>
      </c>
      <c r="G185" s="124">
        <f t="shared" ref="G185:L185" si="31">SUM(G186:G192)</f>
        <v>0</v>
      </c>
      <c r="H185" s="124">
        <f t="shared" si="31"/>
        <v>0</v>
      </c>
      <c r="I185" s="124">
        <f t="shared" si="31"/>
        <v>0</v>
      </c>
      <c r="J185" s="124">
        <f t="shared" si="31"/>
        <v>0</v>
      </c>
      <c r="K185" s="124">
        <f t="shared" si="31"/>
        <v>0</v>
      </c>
      <c r="L185" s="124">
        <f t="shared" si="31"/>
        <v>0</v>
      </c>
      <c r="M185" s="20"/>
    </row>
    <row r="186" spans="1:13" s="18" customFormat="1" x14ac:dyDescent="0.2">
      <c r="A186" s="16"/>
      <c r="B186" s="20"/>
      <c r="C186" s="114"/>
      <c r="D186" s="115" t="s">
        <v>367</v>
      </c>
      <c r="E186" s="78" t="s">
        <v>25</v>
      </c>
      <c r="F186" s="116">
        <v>0</v>
      </c>
      <c r="G186" s="116">
        <v>0</v>
      </c>
      <c r="H186" s="116">
        <v>0</v>
      </c>
      <c r="I186" s="116">
        <v>0</v>
      </c>
      <c r="J186" s="116">
        <v>0</v>
      </c>
      <c r="K186" s="116">
        <v>0</v>
      </c>
      <c r="L186" s="116">
        <v>0</v>
      </c>
      <c r="M186" s="20"/>
    </row>
    <row r="187" spans="1:13" s="18" customFormat="1" x14ac:dyDescent="0.2">
      <c r="A187" s="16"/>
      <c r="B187" s="20"/>
      <c r="C187" s="114"/>
      <c r="D187" s="115" t="s">
        <v>40</v>
      </c>
      <c r="E187" s="78" t="s">
        <v>25</v>
      </c>
      <c r="F187" s="116">
        <v>0</v>
      </c>
      <c r="G187" s="116">
        <v>0</v>
      </c>
      <c r="H187" s="116">
        <v>0</v>
      </c>
      <c r="I187" s="116">
        <v>0</v>
      </c>
      <c r="J187" s="116">
        <v>0</v>
      </c>
      <c r="K187" s="116">
        <v>0</v>
      </c>
      <c r="L187" s="116">
        <v>0</v>
      </c>
      <c r="M187" s="20"/>
    </row>
    <row r="188" spans="1:13" s="18" customFormat="1" x14ac:dyDescent="0.2">
      <c r="A188" s="16"/>
      <c r="B188" s="20"/>
      <c r="C188" s="114"/>
      <c r="D188" s="115" t="s">
        <v>41</v>
      </c>
      <c r="E188" s="78" t="s">
        <v>25</v>
      </c>
      <c r="F188" s="116">
        <v>0</v>
      </c>
      <c r="G188" s="116">
        <v>0</v>
      </c>
      <c r="H188" s="116">
        <v>0</v>
      </c>
      <c r="I188" s="116">
        <v>0</v>
      </c>
      <c r="J188" s="116">
        <v>0</v>
      </c>
      <c r="K188" s="116">
        <v>0</v>
      </c>
      <c r="L188" s="116">
        <v>0</v>
      </c>
      <c r="M188" s="20"/>
    </row>
    <row r="189" spans="1:13" s="18" customFormat="1" x14ac:dyDescent="0.2">
      <c r="A189" s="16"/>
      <c r="B189" s="20"/>
      <c r="C189" s="114"/>
      <c r="D189" s="115" t="s">
        <v>76</v>
      </c>
      <c r="E189" s="78" t="s">
        <v>25</v>
      </c>
      <c r="F189" s="116">
        <v>0</v>
      </c>
      <c r="G189" s="116">
        <v>0</v>
      </c>
      <c r="H189" s="116">
        <v>0</v>
      </c>
      <c r="I189" s="116">
        <v>0</v>
      </c>
      <c r="J189" s="116">
        <v>0</v>
      </c>
      <c r="K189" s="116">
        <v>0</v>
      </c>
      <c r="L189" s="116">
        <v>0</v>
      </c>
      <c r="M189" s="20"/>
    </row>
    <row r="190" spans="1:13" s="18" customFormat="1" x14ac:dyDescent="0.2">
      <c r="A190" s="16"/>
      <c r="B190" s="20"/>
      <c r="C190" s="78"/>
      <c r="D190" s="127" t="s">
        <v>373</v>
      </c>
      <c r="E190" s="78" t="s">
        <v>25</v>
      </c>
      <c r="F190" s="116">
        <v>0</v>
      </c>
      <c r="G190" s="116">
        <v>0</v>
      </c>
      <c r="H190" s="116">
        <v>0</v>
      </c>
      <c r="I190" s="116">
        <v>0</v>
      </c>
      <c r="J190" s="116">
        <v>0</v>
      </c>
      <c r="K190" s="116">
        <v>0</v>
      </c>
      <c r="L190" s="116">
        <v>0</v>
      </c>
      <c r="M190" s="20"/>
    </row>
    <row r="191" spans="1:13" s="18" customFormat="1" x14ac:dyDescent="0.2">
      <c r="A191" s="16"/>
      <c r="B191" s="20"/>
      <c r="C191" s="78"/>
      <c r="D191" s="128" t="s">
        <v>374</v>
      </c>
      <c r="E191" s="78" t="s">
        <v>25</v>
      </c>
      <c r="F191" s="116">
        <v>0</v>
      </c>
      <c r="G191" s="116">
        <v>0</v>
      </c>
      <c r="H191" s="116">
        <v>0</v>
      </c>
      <c r="I191" s="116">
        <v>0</v>
      </c>
      <c r="J191" s="116">
        <v>0</v>
      </c>
      <c r="K191" s="116">
        <v>0</v>
      </c>
      <c r="L191" s="116">
        <v>0</v>
      </c>
      <c r="M191" s="20"/>
    </row>
    <row r="192" spans="1:13" s="18" customFormat="1" x14ac:dyDescent="0.2">
      <c r="A192" s="16"/>
      <c r="B192" s="20"/>
      <c r="C192" s="114"/>
      <c r="D192" s="115" t="s">
        <v>150</v>
      </c>
      <c r="E192" s="78" t="s">
        <v>25</v>
      </c>
      <c r="F192" s="116">
        <v>0</v>
      </c>
      <c r="G192" s="116">
        <v>0</v>
      </c>
      <c r="H192" s="116">
        <v>0</v>
      </c>
      <c r="I192" s="116">
        <v>0</v>
      </c>
      <c r="J192" s="116">
        <v>0</v>
      </c>
      <c r="K192" s="116">
        <v>0</v>
      </c>
      <c r="L192" s="116">
        <v>0</v>
      </c>
      <c r="M192" s="20"/>
    </row>
    <row r="193" spans="1:13" s="18" customFormat="1" ht="24" x14ac:dyDescent="0.2">
      <c r="A193" s="16"/>
      <c r="B193" s="20"/>
      <c r="C193" s="64">
        <v>2</v>
      </c>
      <c r="D193" s="118" t="s">
        <v>375</v>
      </c>
      <c r="E193" s="78" t="s">
        <v>25</v>
      </c>
      <c r="F193" s="124">
        <f>SUM(F194:F199)</f>
        <v>0</v>
      </c>
      <c r="G193" s="124">
        <f t="shared" ref="G193:L193" si="32">SUM(G194:G199)</f>
        <v>0</v>
      </c>
      <c r="H193" s="124">
        <f t="shared" si="32"/>
        <v>0</v>
      </c>
      <c r="I193" s="124">
        <f t="shared" si="32"/>
        <v>0</v>
      </c>
      <c r="J193" s="124">
        <f t="shared" si="32"/>
        <v>0</v>
      </c>
      <c r="K193" s="124">
        <f t="shared" si="32"/>
        <v>0</v>
      </c>
      <c r="L193" s="124">
        <f t="shared" si="32"/>
        <v>0</v>
      </c>
      <c r="M193" s="20"/>
    </row>
    <row r="194" spans="1:13" s="18" customFormat="1" x14ac:dyDescent="0.2">
      <c r="A194" s="16"/>
      <c r="B194" s="20"/>
      <c r="C194" s="114"/>
      <c r="D194" s="115" t="s">
        <v>367</v>
      </c>
      <c r="E194" s="78" t="s">
        <v>25</v>
      </c>
      <c r="F194" s="116">
        <v>0</v>
      </c>
      <c r="G194" s="116">
        <v>0</v>
      </c>
      <c r="H194" s="116">
        <v>0</v>
      </c>
      <c r="I194" s="116">
        <v>0</v>
      </c>
      <c r="J194" s="116">
        <v>0</v>
      </c>
      <c r="K194" s="116">
        <v>0</v>
      </c>
      <c r="L194" s="116">
        <v>0</v>
      </c>
      <c r="M194" s="20"/>
    </row>
    <row r="195" spans="1:13" s="18" customFormat="1" x14ac:dyDescent="0.2">
      <c r="A195" s="16"/>
      <c r="B195" s="20"/>
      <c r="C195" s="114"/>
      <c r="D195" s="115" t="s">
        <v>40</v>
      </c>
      <c r="E195" s="78" t="s">
        <v>25</v>
      </c>
      <c r="F195" s="116">
        <v>0</v>
      </c>
      <c r="G195" s="116">
        <v>0</v>
      </c>
      <c r="H195" s="116">
        <v>0</v>
      </c>
      <c r="I195" s="116">
        <v>0</v>
      </c>
      <c r="J195" s="116">
        <v>0</v>
      </c>
      <c r="K195" s="116">
        <v>0</v>
      </c>
      <c r="L195" s="116">
        <v>0</v>
      </c>
      <c r="M195" s="20"/>
    </row>
    <row r="196" spans="1:13" s="18" customFormat="1" x14ac:dyDescent="0.2">
      <c r="A196" s="16"/>
      <c r="B196" s="20"/>
      <c r="C196" s="114"/>
      <c r="D196" s="115" t="s">
        <v>41</v>
      </c>
      <c r="E196" s="78" t="s">
        <v>25</v>
      </c>
      <c r="F196" s="116">
        <v>0</v>
      </c>
      <c r="G196" s="116">
        <v>0</v>
      </c>
      <c r="H196" s="116">
        <v>0</v>
      </c>
      <c r="I196" s="116">
        <v>0</v>
      </c>
      <c r="J196" s="116">
        <v>0</v>
      </c>
      <c r="K196" s="116">
        <v>0</v>
      </c>
      <c r="L196" s="116">
        <v>0</v>
      </c>
      <c r="M196" s="20"/>
    </row>
    <row r="197" spans="1:13" s="18" customFormat="1" x14ac:dyDescent="0.2">
      <c r="A197" s="16"/>
      <c r="B197" s="20"/>
      <c r="C197" s="114"/>
      <c r="D197" s="115" t="s">
        <v>76</v>
      </c>
      <c r="E197" s="78" t="s">
        <v>25</v>
      </c>
      <c r="F197" s="116">
        <v>0</v>
      </c>
      <c r="G197" s="116">
        <v>0</v>
      </c>
      <c r="H197" s="116">
        <v>0</v>
      </c>
      <c r="I197" s="116">
        <v>0</v>
      </c>
      <c r="J197" s="116">
        <v>0</v>
      </c>
      <c r="K197" s="116">
        <v>0</v>
      </c>
      <c r="L197" s="116">
        <v>0</v>
      </c>
      <c r="M197" s="20"/>
    </row>
    <row r="198" spans="1:13" s="18" customFormat="1" x14ac:dyDescent="0.2">
      <c r="A198" s="16"/>
      <c r="B198" s="20"/>
      <c r="C198" s="78"/>
      <c r="D198" s="127" t="s">
        <v>373</v>
      </c>
      <c r="E198" s="78" t="s">
        <v>25</v>
      </c>
      <c r="F198" s="116">
        <v>0</v>
      </c>
      <c r="G198" s="116">
        <v>0</v>
      </c>
      <c r="H198" s="116">
        <v>0</v>
      </c>
      <c r="I198" s="116">
        <v>0</v>
      </c>
      <c r="J198" s="116">
        <v>0</v>
      </c>
      <c r="K198" s="116">
        <v>0</v>
      </c>
      <c r="L198" s="116">
        <v>0</v>
      </c>
      <c r="M198" s="20"/>
    </row>
    <row r="199" spans="1:13" s="18" customFormat="1" x14ac:dyDescent="0.2">
      <c r="A199" s="16"/>
      <c r="B199" s="20"/>
      <c r="C199" s="114"/>
      <c r="D199" s="115" t="s">
        <v>150</v>
      </c>
      <c r="E199" s="78" t="s">
        <v>25</v>
      </c>
      <c r="F199" s="116">
        <v>0</v>
      </c>
      <c r="G199" s="116">
        <v>0</v>
      </c>
      <c r="H199" s="116">
        <v>0</v>
      </c>
      <c r="I199" s="116">
        <v>0</v>
      </c>
      <c r="J199" s="116">
        <v>0</v>
      </c>
      <c r="K199" s="116">
        <v>0</v>
      </c>
      <c r="L199" s="116">
        <v>0</v>
      </c>
      <c r="M199" s="20"/>
    </row>
    <row r="200" spans="1:13" s="18" customFormat="1" x14ac:dyDescent="0.2">
      <c r="A200" s="16"/>
      <c r="B200" s="20"/>
      <c r="C200" s="64">
        <v>3</v>
      </c>
      <c r="D200" s="118" t="s">
        <v>169</v>
      </c>
      <c r="E200" s="78" t="s">
        <v>25</v>
      </c>
      <c r="F200" s="124">
        <f t="shared" ref="F200:L200" si="33">SUM(F201:F202)</f>
        <v>0</v>
      </c>
      <c r="G200" s="124">
        <f t="shared" si="33"/>
        <v>0</v>
      </c>
      <c r="H200" s="124">
        <f t="shared" si="33"/>
        <v>0</v>
      </c>
      <c r="I200" s="124">
        <f t="shared" si="33"/>
        <v>0</v>
      </c>
      <c r="J200" s="124">
        <f t="shared" si="33"/>
        <v>0</v>
      </c>
      <c r="K200" s="124">
        <f t="shared" si="33"/>
        <v>0</v>
      </c>
      <c r="L200" s="124">
        <f t="shared" si="33"/>
        <v>0</v>
      </c>
      <c r="M200" s="20"/>
    </row>
    <row r="201" spans="1:13" s="18" customFormat="1" x14ac:dyDescent="0.2">
      <c r="A201" s="16"/>
      <c r="B201" s="20"/>
      <c r="C201" s="114"/>
      <c r="D201" s="119" t="s">
        <v>170</v>
      </c>
      <c r="E201" s="78" t="s">
        <v>25</v>
      </c>
      <c r="F201" s="116">
        <v>0</v>
      </c>
      <c r="G201" s="116">
        <v>0</v>
      </c>
      <c r="H201" s="116">
        <v>0</v>
      </c>
      <c r="I201" s="116">
        <v>0</v>
      </c>
      <c r="J201" s="116">
        <v>0</v>
      </c>
      <c r="K201" s="116">
        <v>0</v>
      </c>
      <c r="L201" s="116">
        <v>0</v>
      </c>
      <c r="M201" s="20"/>
    </row>
    <row r="202" spans="1:13" s="18" customFormat="1" ht="24" x14ac:dyDescent="0.2">
      <c r="A202" s="16"/>
      <c r="B202" s="20"/>
      <c r="C202" s="114"/>
      <c r="D202" s="119" t="s">
        <v>171</v>
      </c>
      <c r="E202" s="78" t="s">
        <v>25</v>
      </c>
      <c r="F202" s="116">
        <v>0</v>
      </c>
      <c r="G202" s="116">
        <v>0</v>
      </c>
      <c r="H202" s="116">
        <v>0</v>
      </c>
      <c r="I202" s="116">
        <v>0</v>
      </c>
      <c r="J202" s="116">
        <v>0</v>
      </c>
      <c r="K202" s="116">
        <v>0</v>
      </c>
      <c r="L202" s="116">
        <v>0</v>
      </c>
      <c r="M202" s="20"/>
    </row>
    <row r="203" spans="1:13" s="18" customFormat="1" ht="24" x14ac:dyDescent="0.2">
      <c r="A203" s="16"/>
      <c r="B203" s="20"/>
      <c r="C203" s="114"/>
      <c r="D203" s="119" t="s">
        <v>173</v>
      </c>
      <c r="E203" s="78" t="s">
        <v>25</v>
      </c>
      <c r="F203" s="116">
        <v>0</v>
      </c>
      <c r="G203" s="116">
        <v>0</v>
      </c>
      <c r="H203" s="116">
        <v>0</v>
      </c>
      <c r="I203" s="116">
        <v>0</v>
      </c>
      <c r="J203" s="116">
        <v>0</v>
      </c>
      <c r="K203" s="116">
        <v>0</v>
      </c>
      <c r="L203" s="116">
        <v>0</v>
      </c>
      <c r="M203" s="20"/>
    </row>
    <row r="204" spans="1:13" s="18" customFormat="1" x14ac:dyDescent="0.2">
      <c r="A204" s="16"/>
      <c r="B204" s="20"/>
      <c r="C204" s="120">
        <v>3</v>
      </c>
      <c r="D204" s="121" t="s">
        <v>172</v>
      </c>
      <c r="E204" s="120"/>
      <c r="F204" s="122" t="b">
        <f t="shared" ref="F204:L204" si="34">F185=F193+F200</f>
        <v>1</v>
      </c>
      <c r="G204" s="122" t="b">
        <f t="shared" si="34"/>
        <v>1</v>
      </c>
      <c r="H204" s="122" t="b">
        <f t="shared" si="34"/>
        <v>1</v>
      </c>
      <c r="I204" s="122" t="b">
        <f t="shared" si="34"/>
        <v>1</v>
      </c>
      <c r="J204" s="122" t="b">
        <f t="shared" si="34"/>
        <v>1</v>
      </c>
      <c r="K204" s="122" t="b">
        <f t="shared" si="34"/>
        <v>1</v>
      </c>
      <c r="L204" s="122" t="b">
        <f t="shared" si="34"/>
        <v>1</v>
      </c>
      <c r="M204" s="20"/>
    </row>
    <row r="205" spans="1:13" s="18" customFormat="1" ht="60" x14ac:dyDescent="0.2">
      <c r="A205" s="16"/>
      <c r="B205" s="20"/>
      <c r="C205" s="64">
        <v>2</v>
      </c>
      <c r="D205" s="118" t="s">
        <v>376</v>
      </c>
      <c r="E205" s="78" t="s">
        <v>25</v>
      </c>
      <c r="F205" s="124">
        <f t="shared" ref="F205:L205" si="35">SUM(F206:F207)</f>
        <v>0</v>
      </c>
      <c r="G205" s="124">
        <f t="shared" si="35"/>
        <v>0</v>
      </c>
      <c r="H205" s="124">
        <f t="shared" si="35"/>
        <v>0</v>
      </c>
      <c r="I205" s="124">
        <f t="shared" si="35"/>
        <v>0</v>
      </c>
      <c r="J205" s="124">
        <f t="shared" si="35"/>
        <v>0</v>
      </c>
      <c r="K205" s="124">
        <f t="shared" si="35"/>
        <v>0</v>
      </c>
      <c r="L205" s="124">
        <f t="shared" si="35"/>
        <v>0</v>
      </c>
      <c r="M205" s="20"/>
    </row>
    <row r="206" spans="1:13" s="18" customFormat="1" ht="36" x14ac:dyDescent="0.2">
      <c r="A206" s="16"/>
      <c r="B206" s="20"/>
      <c r="C206" s="114"/>
      <c r="D206" s="129" t="s">
        <v>377</v>
      </c>
      <c r="E206" s="78" t="s">
        <v>25</v>
      </c>
      <c r="F206" s="116">
        <v>0</v>
      </c>
      <c r="G206" s="116">
        <v>0</v>
      </c>
      <c r="H206" s="116">
        <v>0</v>
      </c>
      <c r="I206" s="116">
        <v>0</v>
      </c>
      <c r="J206" s="116">
        <v>0</v>
      </c>
      <c r="K206" s="116">
        <v>0</v>
      </c>
      <c r="L206" s="116">
        <v>0</v>
      </c>
      <c r="M206" s="20"/>
    </row>
    <row r="207" spans="1:13" s="18" customFormat="1" ht="72" x14ac:dyDescent="0.2">
      <c r="A207" s="16"/>
      <c r="B207" s="20"/>
      <c r="C207" s="114"/>
      <c r="D207" s="129" t="s">
        <v>378</v>
      </c>
      <c r="E207" s="78" t="s">
        <v>25</v>
      </c>
      <c r="F207" s="116">
        <v>0</v>
      </c>
      <c r="G207" s="116">
        <v>0</v>
      </c>
      <c r="H207" s="116">
        <v>0</v>
      </c>
      <c r="I207" s="116">
        <v>0</v>
      </c>
      <c r="J207" s="116">
        <v>0</v>
      </c>
      <c r="K207" s="116">
        <v>0</v>
      </c>
      <c r="L207" s="116">
        <v>0</v>
      </c>
      <c r="M207" s="20"/>
    </row>
    <row r="208" spans="1:13" s="18" customFormat="1" ht="12.75" thickBot="1" x14ac:dyDescent="0.25">
      <c r="A208" s="16"/>
      <c r="B208" s="20"/>
      <c r="C208" s="42"/>
      <c r="D208" s="42"/>
      <c r="E208" s="42"/>
      <c r="F208" s="42"/>
      <c r="G208" s="42"/>
      <c r="H208" s="42"/>
      <c r="I208" s="42"/>
      <c r="J208" s="42"/>
      <c r="K208" s="42"/>
      <c r="L208" s="42"/>
      <c r="M208" s="20"/>
    </row>
    <row r="209" spans="1:13" s="18" customFormat="1" ht="12.75" thickBot="1" x14ac:dyDescent="0.25">
      <c r="A209" s="16"/>
      <c r="B209" s="20"/>
      <c r="C209" s="74" t="s">
        <v>174</v>
      </c>
      <c r="D209" s="75"/>
      <c r="E209" s="75"/>
      <c r="F209" s="75"/>
      <c r="G209" s="75"/>
      <c r="H209" s="75"/>
      <c r="I209" s="75"/>
      <c r="J209" s="75"/>
      <c r="K209" s="75"/>
      <c r="L209" s="77"/>
      <c r="M209" s="20"/>
    </row>
    <row r="210" spans="1:13" s="18" customFormat="1" ht="24" x14ac:dyDescent="0.2">
      <c r="A210" s="16"/>
      <c r="B210" s="20"/>
      <c r="C210" s="59" t="s">
        <v>11</v>
      </c>
      <c r="D210" s="59" t="s">
        <v>14</v>
      </c>
      <c r="E210" s="59" t="s">
        <v>13</v>
      </c>
      <c r="F210" s="59">
        <v>2019</v>
      </c>
      <c r="G210" s="59">
        <v>2020</v>
      </c>
      <c r="H210" s="59">
        <v>2021</v>
      </c>
      <c r="I210" s="59">
        <v>2022</v>
      </c>
      <c r="J210" s="59">
        <v>2023</v>
      </c>
      <c r="K210" s="59">
        <v>2024</v>
      </c>
      <c r="L210" s="59">
        <v>2025</v>
      </c>
      <c r="M210" s="20"/>
    </row>
    <row r="211" spans="1:13" s="18" customFormat="1" x14ac:dyDescent="0.2">
      <c r="A211" s="16"/>
      <c r="B211" s="20"/>
      <c r="C211" s="60"/>
      <c r="D211" s="61" t="s">
        <v>77</v>
      </c>
      <c r="E211" s="62"/>
      <c r="F211" s="62"/>
      <c r="G211" s="62"/>
      <c r="H211" s="62"/>
      <c r="I211" s="62"/>
      <c r="J211" s="62"/>
      <c r="K211" s="62"/>
      <c r="L211" s="63"/>
      <c r="M211" s="20"/>
    </row>
    <row r="212" spans="1:13" s="18" customFormat="1" ht="17.25" customHeight="1" x14ac:dyDescent="0.2">
      <c r="A212" s="16"/>
      <c r="B212" s="20"/>
      <c r="C212" s="64">
        <v>1</v>
      </c>
      <c r="D212" s="101" t="s">
        <v>175</v>
      </c>
      <c r="E212" s="78" t="s">
        <v>25</v>
      </c>
      <c r="F212" s="595">
        <v>16087.17</v>
      </c>
      <c r="G212" s="595">
        <v>14827.78</v>
      </c>
      <c r="H212" s="595">
        <v>15462.44</v>
      </c>
      <c r="I212" s="595">
        <v>14986.68</v>
      </c>
      <c r="J212" s="595"/>
      <c r="K212" s="595"/>
      <c r="L212" s="595"/>
      <c r="M212" s="20"/>
    </row>
    <row r="213" spans="1:13" s="18" customFormat="1" ht="24" x14ac:dyDescent="0.2">
      <c r="A213" s="16"/>
      <c r="B213" s="20"/>
      <c r="C213" s="64">
        <v>2</v>
      </c>
      <c r="D213" s="101" t="s">
        <v>176</v>
      </c>
      <c r="E213" s="78" t="s">
        <v>25</v>
      </c>
      <c r="F213" s="595">
        <v>0</v>
      </c>
      <c r="G213" s="595">
        <v>0</v>
      </c>
      <c r="H213" s="595">
        <v>0</v>
      </c>
      <c r="I213" s="595">
        <v>0</v>
      </c>
      <c r="J213" s="595"/>
      <c r="K213" s="595"/>
      <c r="L213" s="595"/>
      <c r="M213" s="20"/>
    </row>
    <row r="214" spans="1:13" s="18" customFormat="1" ht="15.75" customHeight="1" x14ac:dyDescent="0.2">
      <c r="A214" s="16"/>
      <c r="B214" s="20"/>
      <c r="C214" s="64">
        <v>3</v>
      </c>
      <c r="D214" s="101" t="s">
        <v>177</v>
      </c>
      <c r="E214" s="78" t="s">
        <v>25</v>
      </c>
      <c r="F214" s="595">
        <v>0</v>
      </c>
      <c r="G214" s="595">
        <v>0</v>
      </c>
      <c r="H214" s="595">
        <v>0</v>
      </c>
      <c r="I214" s="595">
        <v>0</v>
      </c>
      <c r="J214" s="595"/>
      <c r="K214" s="595"/>
      <c r="L214" s="595"/>
      <c r="M214" s="20"/>
    </row>
    <row r="215" spans="1:13" s="18" customFormat="1" ht="17.25" customHeight="1" x14ac:dyDescent="0.2">
      <c r="A215" s="16"/>
      <c r="B215" s="20"/>
      <c r="C215" s="64">
        <v>4</v>
      </c>
      <c r="D215" s="101" t="s">
        <v>182</v>
      </c>
      <c r="E215" s="78" t="s">
        <v>25</v>
      </c>
      <c r="F215" s="595">
        <v>0</v>
      </c>
      <c r="G215" s="595">
        <v>0</v>
      </c>
      <c r="H215" s="595">
        <v>0</v>
      </c>
      <c r="I215" s="595">
        <v>0</v>
      </c>
      <c r="J215" s="595"/>
      <c r="K215" s="595"/>
      <c r="L215" s="595"/>
      <c r="M215" s="20"/>
    </row>
    <row r="216" spans="1:13" s="18" customFormat="1" ht="24" x14ac:dyDescent="0.2">
      <c r="A216" s="16"/>
      <c r="B216" s="20"/>
      <c r="C216" s="64">
        <v>3</v>
      </c>
      <c r="D216" s="101" t="s">
        <v>379</v>
      </c>
      <c r="E216" s="78" t="s">
        <v>25</v>
      </c>
      <c r="F216" s="595">
        <v>0</v>
      </c>
      <c r="G216" s="595">
        <v>0</v>
      </c>
      <c r="H216" s="595">
        <v>0</v>
      </c>
      <c r="I216" s="595">
        <v>0</v>
      </c>
      <c r="J216" s="595"/>
      <c r="K216" s="595"/>
      <c r="L216" s="595"/>
      <c r="M216" s="20"/>
    </row>
    <row r="217" spans="1:13" s="18" customFormat="1" ht="24" x14ac:dyDescent="0.2">
      <c r="A217" s="16"/>
      <c r="B217" s="20"/>
      <c r="C217" s="64">
        <v>5</v>
      </c>
      <c r="D217" s="101" t="s">
        <v>380</v>
      </c>
      <c r="E217" s="78" t="s">
        <v>25</v>
      </c>
      <c r="F217" s="596">
        <f>SUM(F218:F222)</f>
        <v>34477.879999999997</v>
      </c>
      <c r="G217" s="596">
        <f t="shared" ref="G217:L217" si="36">SUM(G218:G222)</f>
        <v>37630.199999999997</v>
      </c>
      <c r="H217" s="596">
        <f t="shared" si="36"/>
        <v>44190.58</v>
      </c>
      <c r="I217" s="596">
        <f t="shared" si="36"/>
        <v>44048.41</v>
      </c>
      <c r="J217" s="596">
        <f t="shared" si="36"/>
        <v>0</v>
      </c>
      <c r="K217" s="596">
        <f t="shared" si="36"/>
        <v>0</v>
      </c>
      <c r="L217" s="596">
        <f t="shared" si="36"/>
        <v>0</v>
      </c>
      <c r="M217" s="20"/>
    </row>
    <row r="218" spans="1:13" s="18" customFormat="1" ht="24" x14ac:dyDescent="0.2">
      <c r="A218" s="16"/>
      <c r="B218" s="20"/>
      <c r="C218" s="64"/>
      <c r="D218" s="130" t="s">
        <v>146</v>
      </c>
      <c r="E218" s="78"/>
      <c r="F218" s="595">
        <v>30259.98</v>
      </c>
      <c r="G218" s="595">
        <v>31768.42</v>
      </c>
      <c r="H218" s="595">
        <v>37736.480000000003</v>
      </c>
      <c r="I218" s="595">
        <v>37794.39</v>
      </c>
      <c r="J218" s="595"/>
      <c r="K218" s="595"/>
      <c r="L218" s="595"/>
      <c r="M218" s="20"/>
    </row>
    <row r="219" spans="1:13" s="18" customFormat="1" ht="24" x14ac:dyDescent="0.2">
      <c r="A219" s="16"/>
      <c r="B219" s="20"/>
      <c r="C219" s="64"/>
      <c r="D219" s="130" t="s">
        <v>381</v>
      </c>
      <c r="E219" s="78"/>
      <c r="F219" s="595">
        <v>0</v>
      </c>
      <c r="G219" s="595">
        <v>5.86</v>
      </c>
      <c r="H219" s="595">
        <v>3.64</v>
      </c>
      <c r="I219" s="595">
        <v>0</v>
      </c>
      <c r="J219" s="595"/>
      <c r="K219" s="595"/>
      <c r="L219" s="595"/>
      <c r="M219" s="20"/>
    </row>
    <row r="220" spans="1:13" s="18" customFormat="1" ht="24" x14ac:dyDescent="0.2">
      <c r="A220" s="16"/>
      <c r="B220" s="20"/>
      <c r="C220" s="64"/>
      <c r="D220" s="130" t="s">
        <v>382</v>
      </c>
      <c r="E220" s="78"/>
      <c r="F220" s="595">
        <v>0</v>
      </c>
      <c r="G220" s="595">
        <v>0</v>
      </c>
      <c r="H220" s="595">
        <v>0</v>
      </c>
      <c r="I220" s="595">
        <v>0</v>
      </c>
      <c r="J220" s="595"/>
      <c r="K220" s="595"/>
      <c r="L220" s="595"/>
      <c r="M220" s="20"/>
    </row>
    <row r="221" spans="1:13" s="18" customFormat="1" ht="24" x14ac:dyDescent="0.2">
      <c r="A221" s="16"/>
      <c r="B221" s="20"/>
      <c r="C221" s="64"/>
      <c r="D221" s="130" t="s">
        <v>141</v>
      </c>
      <c r="E221" s="78" t="s">
        <v>25</v>
      </c>
      <c r="F221" s="595">
        <v>0</v>
      </c>
      <c r="G221" s="595">
        <v>0</v>
      </c>
      <c r="H221" s="595">
        <v>0</v>
      </c>
      <c r="I221" s="595">
        <v>0</v>
      </c>
      <c r="J221" s="595"/>
      <c r="K221" s="595"/>
      <c r="L221" s="595"/>
      <c r="M221" s="20"/>
    </row>
    <row r="222" spans="1:13" s="18" customFormat="1" ht="24" x14ac:dyDescent="0.2">
      <c r="A222" s="16"/>
      <c r="B222" s="20"/>
      <c r="C222" s="64"/>
      <c r="D222" s="594" t="s">
        <v>744</v>
      </c>
      <c r="E222" s="78"/>
      <c r="F222" s="595">
        <v>4217.8999999999996</v>
      </c>
      <c r="G222" s="595">
        <v>5855.92</v>
      </c>
      <c r="H222" s="595">
        <v>6450.46</v>
      </c>
      <c r="I222" s="595">
        <v>6254.02</v>
      </c>
      <c r="J222" s="595"/>
      <c r="K222" s="595"/>
      <c r="L222" s="595"/>
      <c r="M222" s="20"/>
    </row>
    <row r="223" spans="1:13" s="18" customFormat="1" ht="24" x14ac:dyDescent="0.2">
      <c r="A223" s="16"/>
      <c r="B223" s="20"/>
      <c r="C223" s="64">
        <v>6</v>
      </c>
      <c r="D223" s="101" t="s">
        <v>383</v>
      </c>
      <c r="E223" s="78" t="s">
        <v>25</v>
      </c>
      <c r="F223" s="595">
        <v>7574.12</v>
      </c>
      <c r="G223" s="595">
        <v>7316.2</v>
      </c>
      <c r="H223" s="595">
        <v>7195.04</v>
      </c>
      <c r="I223" s="595">
        <v>4722.1400000000003</v>
      </c>
      <c r="J223" s="595"/>
      <c r="K223" s="595"/>
      <c r="L223" s="595"/>
      <c r="M223" s="20"/>
    </row>
    <row r="224" spans="1:13" s="18" customFormat="1" ht="24" x14ac:dyDescent="0.2">
      <c r="A224" s="16"/>
      <c r="B224" s="20"/>
      <c r="C224" s="64">
        <v>7</v>
      </c>
      <c r="D224" s="101" t="s">
        <v>743</v>
      </c>
      <c r="E224" s="78" t="s">
        <v>25</v>
      </c>
      <c r="F224" s="595">
        <v>28341.24</v>
      </c>
      <c r="G224" s="595">
        <v>18748.259999999998</v>
      </c>
      <c r="H224" s="595">
        <v>22052.240000000002</v>
      </c>
      <c r="I224" s="595">
        <v>16226.9</v>
      </c>
      <c r="J224" s="595"/>
      <c r="K224" s="595"/>
      <c r="L224" s="595"/>
      <c r="M224" s="20"/>
    </row>
    <row r="225" spans="1:13" s="18" customFormat="1" x14ac:dyDescent="0.2">
      <c r="A225" s="16"/>
      <c r="B225" s="20"/>
      <c r="C225" s="64">
        <v>8</v>
      </c>
      <c r="D225" s="131" t="s">
        <v>183</v>
      </c>
      <c r="E225" s="78" t="s">
        <v>25</v>
      </c>
      <c r="F225" s="140">
        <f t="shared" ref="F225" si="37">SUM(F212:F224)-F217</f>
        <v>86480.41</v>
      </c>
      <c r="G225" s="140">
        <f>SUM(G212:G224)-G217</f>
        <v>78522.439999999988</v>
      </c>
      <c r="H225" s="140">
        <f>SUM(H212:H224)-H217</f>
        <v>88900.3</v>
      </c>
      <c r="I225" s="140">
        <f>SUM(I212:I224)-I217</f>
        <v>79984.13</v>
      </c>
      <c r="J225" s="140">
        <f t="shared" ref="J225:L225" si="38">SUM(J212:J224)-J217</f>
        <v>0</v>
      </c>
      <c r="K225" s="140">
        <f t="shared" si="38"/>
        <v>0</v>
      </c>
      <c r="L225" s="140">
        <f t="shared" si="38"/>
        <v>0</v>
      </c>
      <c r="M225" s="20"/>
    </row>
    <row r="226" spans="1:13" s="18" customFormat="1" ht="12.75" thickBot="1" x14ac:dyDescent="0.25">
      <c r="A226" s="16"/>
      <c r="B226" s="20"/>
      <c r="C226" s="43"/>
      <c r="D226" s="72"/>
      <c r="E226" s="72"/>
      <c r="F226" s="72"/>
      <c r="G226" s="391"/>
      <c r="H226" s="72"/>
      <c r="I226" s="72"/>
      <c r="J226" s="387"/>
      <c r="K226" s="72"/>
      <c r="L226" s="72"/>
      <c r="M226" s="20"/>
    </row>
    <row r="227" spans="1:13" s="18" customFormat="1" ht="12.75" thickBot="1" x14ac:dyDescent="0.25">
      <c r="A227" s="16"/>
      <c r="B227" s="20"/>
      <c r="C227" s="55" t="s">
        <v>35</v>
      </c>
      <c r="D227" s="56"/>
      <c r="E227" s="56"/>
      <c r="F227" s="56"/>
      <c r="G227" s="56"/>
      <c r="H227" s="56"/>
      <c r="I227" s="56"/>
      <c r="J227" s="56"/>
      <c r="K227" s="56"/>
      <c r="L227" s="73"/>
      <c r="M227" s="20"/>
    </row>
    <row r="228" spans="1:13" s="18" customFormat="1" ht="24" x14ac:dyDescent="0.2">
      <c r="A228" s="16"/>
      <c r="B228" s="20"/>
      <c r="C228" s="59" t="s">
        <v>11</v>
      </c>
      <c r="D228" s="59" t="s">
        <v>14</v>
      </c>
      <c r="E228" s="59" t="s">
        <v>13</v>
      </c>
      <c r="F228" s="59">
        <v>2019</v>
      </c>
      <c r="G228" s="59">
        <v>2020</v>
      </c>
      <c r="H228" s="59">
        <v>2021</v>
      </c>
      <c r="I228" s="59">
        <v>2022</v>
      </c>
      <c r="J228" s="59">
        <v>2023</v>
      </c>
      <c r="K228" s="59">
        <v>2024</v>
      </c>
      <c r="L228" s="59">
        <v>2025</v>
      </c>
      <c r="M228" s="20"/>
    </row>
    <row r="229" spans="1:13" s="18" customFormat="1" x14ac:dyDescent="0.2">
      <c r="A229" s="16"/>
      <c r="B229" s="20"/>
      <c r="C229" s="60"/>
      <c r="D229" s="61" t="s">
        <v>77</v>
      </c>
      <c r="E229" s="62"/>
      <c r="F229" s="62"/>
      <c r="G229" s="62"/>
      <c r="H229" s="62"/>
      <c r="I229" s="62"/>
      <c r="J229" s="62"/>
      <c r="K229" s="62"/>
      <c r="L229" s="63"/>
      <c r="M229" s="20"/>
    </row>
    <row r="230" spans="1:13" s="18" customFormat="1" ht="24" x14ac:dyDescent="0.2">
      <c r="A230" s="16"/>
      <c r="B230" s="20"/>
      <c r="C230" s="64">
        <v>1</v>
      </c>
      <c r="D230" s="69" t="s">
        <v>415</v>
      </c>
      <c r="E230" s="66" t="s">
        <v>414</v>
      </c>
      <c r="F230" s="116">
        <v>7759</v>
      </c>
      <c r="G230" s="116">
        <v>7892</v>
      </c>
      <c r="H230" s="116">
        <v>8616</v>
      </c>
      <c r="I230" s="116">
        <v>9425</v>
      </c>
      <c r="J230" s="116">
        <v>10330</v>
      </c>
      <c r="K230" s="116"/>
      <c r="L230" s="116"/>
      <c r="M230" s="20"/>
    </row>
    <row r="231" spans="1:13" s="18" customFormat="1" ht="3" customHeight="1" x14ac:dyDescent="0.2">
      <c r="A231" s="16"/>
      <c r="B231" s="20"/>
      <c r="C231" s="42"/>
      <c r="D231" s="42"/>
      <c r="E231" s="42"/>
      <c r="F231" s="42"/>
      <c r="G231" s="42"/>
      <c r="H231" s="42"/>
      <c r="I231" s="42"/>
      <c r="J231" s="42"/>
      <c r="K231" s="42"/>
      <c r="L231" s="42"/>
      <c r="M231" s="20"/>
    </row>
    <row r="232" spans="1:13" s="18" customFormat="1" x14ac:dyDescent="0.2">
      <c r="A232" s="16"/>
      <c r="B232" s="20"/>
      <c r="C232" s="43" t="s">
        <v>423</v>
      </c>
      <c r="D232" s="72"/>
      <c r="E232" s="72"/>
      <c r="F232" s="72"/>
      <c r="G232" s="72"/>
      <c r="H232" s="72"/>
      <c r="I232" s="72"/>
      <c r="J232" s="72"/>
      <c r="K232" s="72"/>
      <c r="L232" s="72"/>
      <c r="M232" s="20"/>
    </row>
    <row r="233" spans="1:13" s="18" customFormat="1" ht="12.75" thickBot="1" x14ac:dyDescent="0.25">
      <c r="A233" s="16"/>
      <c r="B233" s="20"/>
      <c r="C233" s="42"/>
      <c r="D233" s="42"/>
      <c r="E233" s="42"/>
      <c r="F233" s="42"/>
      <c r="G233" s="42"/>
      <c r="H233" s="42"/>
      <c r="I233" s="42"/>
      <c r="J233" s="42"/>
      <c r="K233" s="42"/>
      <c r="L233" s="42"/>
      <c r="M233" s="20"/>
    </row>
    <row r="234" spans="1:13" s="18" customFormat="1" ht="12.75" thickBot="1" x14ac:dyDescent="0.25">
      <c r="A234" s="16"/>
      <c r="B234" s="20"/>
      <c r="C234" s="55" t="s">
        <v>37</v>
      </c>
      <c r="D234" s="56"/>
      <c r="E234" s="56"/>
      <c r="F234" s="56"/>
      <c r="G234" s="56"/>
      <c r="H234" s="56"/>
      <c r="I234" s="56"/>
      <c r="J234" s="56"/>
      <c r="K234" s="56"/>
      <c r="L234" s="73"/>
      <c r="M234" s="20"/>
    </row>
    <row r="235" spans="1:13" s="18" customFormat="1" x14ac:dyDescent="0.2">
      <c r="A235" s="16"/>
      <c r="B235" s="20"/>
      <c r="C235" s="43" t="s">
        <v>424</v>
      </c>
      <c r="D235" s="72"/>
      <c r="E235" s="72"/>
      <c r="F235" s="72"/>
      <c r="G235" s="72"/>
      <c r="H235" s="72"/>
      <c r="I235" s="72"/>
      <c r="J235" s="72"/>
      <c r="K235" s="72"/>
      <c r="L235" s="72"/>
      <c r="M235" s="20"/>
    </row>
    <row r="236" spans="1:13" s="18" customFormat="1" x14ac:dyDescent="0.2">
      <c r="A236" s="16"/>
      <c r="B236" s="20"/>
      <c r="C236" s="72"/>
      <c r="D236" s="43" t="s">
        <v>184</v>
      </c>
      <c r="E236" s="72"/>
      <c r="F236" s="72"/>
      <c r="G236" s="72"/>
      <c r="H236" s="72"/>
      <c r="I236" s="72"/>
      <c r="J236" s="72"/>
      <c r="K236" s="72"/>
      <c r="L236" s="72"/>
      <c r="M236" s="20"/>
    </row>
    <row r="237" spans="1:13" s="18" customFormat="1" x14ac:dyDescent="0.2">
      <c r="A237" s="16"/>
      <c r="B237" s="20"/>
      <c r="C237" s="72"/>
      <c r="D237" s="43" t="s">
        <v>79</v>
      </c>
      <c r="E237" s="72"/>
      <c r="F237" s="72"/>
      <c r="G237" s="72"/>
      <c r="H237" s="72"/>
      <c r="I237" s="72"/>
      <c r="J237" s="72"/>
      <c r="K237" s="72"/>
      <c r="L237" s="72"/>
      <c r="M237" s="20"/>
    </row>
    <row r="238" spans="1:13" s="18" customFormat="1" x14ac:dyDescent="0.2">
      <c r="A238" s="16"/>
      <c r="B238" s="20"/>
      <c r="C238" s="72"/>
      <c r="D238" s="43" t="s">
        <v>80</v>
      </c>
      <c r="E238" s="72"/>
      <c r="F238" s="72"/>
      <c r="G238" s="72"/>
      <c r="H238" s="72"/>
      <c r="I238" s="72"/>
      <c r="J238" s="72"/>
      <c r="K238" s="72"/>
      <c r="L238" s="72"/>
      <c r="M238" s="20"/>
    </row>
    <row r="239" spans="1:13" s="18" customFormat="1" ht="3" customHeight="1" thickBot="1" x14ac:dyDescent="0.25">
      <c r="A239" s="16"/>
      <c r="B239" s="20"/>
      <c r="C239" s="42"/>
      <c r="D239" s="42"/>
      <c r="E239" s="42"/>
      <c r="F239" s="42"/>
      <c r="G239" s="42"/>
      <c r="H239" s="42"/>
      <c r="I239" s="42"/>
      <c r="J239" s="42"/>
      <c r="K239" s="42"/>
      <c r="L239" s="42"/>
      <c r="M239" s="20"/>
    </row>
    <row r="240" spans="1:13" s="18" customFormat="1" ht="12.75" thickBot="1" x14ac:dyDescent="0.25">
      <c r="A240" s="16"/>
      <c r="B240" s="20"/>
      <c r="C240" s="132" t="s">
        <v>38</v>
      </c>
      <c r="D240" s="75"/>
      <c r="E240" s="75"/>
      <c r="F240" s="75"/>
      <c r="G240" s="75"/>
      <c r="H240" s="75"/>
      <c r="I240" s="75"/>
      <c r="J240" s="75"/>
      <c r="K240" s="75"/>
      <c r="L240" s="77"/>
      <c r="M240" s="20"/>
    </row>
    <row r="241" spans="1:13" s="18" customFormat="1" ht="24" x14ac:dyDescent="0.2">
      <c r="A241" s="16"/>
      <c r="B241" s="20"/>
      <c r="C241" s="59" t="s">
        <v>11</v>
      </c>
      <c r="D241" s="59" t="s">
        <v>14</v>
      </c>
      <c r="E241" s="59" t="s">
        <v>13</v>
      </c>
      <c r="F241" s="59">
        <v>2019</v>
      </c>
      <c r="G241" s="59">
        <v>2020</v>
      </c>
      <c r="H241" s="59">
        <v>2021</v>
      </c>
      <c r="I241" s="59">
        <v>2022</v>
      </c>
      <c r="J241" s="59">
        <v>2023</v>
      </c>
      <c r="K241" s="59">
        <v>2024</v>
      </c>
      <c r="L241" s="59">
        <v>2025</v>
      </c>
      <c r="M241" s="20"/>
    </row>
    <row r="242" spans="1:13" s="18" customFormat="1" x14ac:dyDescent="0.2">
      <c r="A242" s="16"/>
      <c r="B242" s="20"/>
      <c r="C242" s="60"/>
      <c r="D242" s="61" t="s">
        <v>77</v>
      </c>
      <c r="E242" s="62"/>
      <c r="F242" s="62"/>
      <c r="G242" s="62"/>
      <c r="H242" s="62"/>
      <c r="I242" s="62"/>
      <c r="J242" s="62"/>
      <c r="K242" s="62"/>
      <c r="L242" s="63"/>
      <c r="M242" s="20"/>
    </row>
    <row r="243" spans="1:13" s="18" customFormat="1" x14ac:dyDescent="0.2">
      <c r="A243" s="16"/>
      <c r="B243" s="20"/>
      <c r="C243" s="133">
        <v>1</v>
      </c>
      <c r="D243" s="133" t="s">
        <v>384</v>
      </c>
      <c r="E243" s="133" t="s">
        <v>36</v>
      </c>
      <c r="F243" s="134">
        <v>12.2</v>
      </c>
      <c r="G243" s="134">
        <v>12.4</v>
      </c>
      <c r="H243" s="134">
        <v>12.6</v>
      </c>
      <c r="I243" s="134">
        <v>12.8</v>
      </c>
      <c r="J243" s="134">
        <v>13</v>
      </c>
      <c r="K243" s="134">
        <v>13.3</v>
      </c>
      <c r="L243" s="134">
        <v>13.5</v>
      </c>
      <c r="M243" s="20"/>
    </row>
    <row r="244" spans="1:13" s="18" customFormat="1" x14ac:dyDescent="0.2">
      <c r="A244" s="16"/>
      <c r="B244" s="20"/>
      <c r="C244" s="133">
        <v>2</v>
      </c>
      <c r="D244" s="133" t="s">
        <v>40</v>
      </c>
      <c r="E244" s="133" t="s">
        <v>36</v>
      </c>
      <c r="F244" s="134">
        <v>11.3</v>
      </c>
      <c r="G244" s="134">
        <v>11</v>
      </c>
      <c r="H244" s="134">
        <v>10.8</v>
      </c>
      <c r="I244" s="134">
        <v>10.6</v>
      </c>
      <c r="J244" s="134">
        <v>10.4</v>
      </c>
      <c r="K244" s="134">
        <v>10.199999999999999</v>
      </c>
      <c r="L244" s="134">
        <v>10</v>
      </c>
      <c r="M244" s="20"/>
    </row>
    <row r="245" spans="1:13" s="18" customFormat="1" x14ac:dyDescent="0.2">
      <c r="A245" s="16"/>
      <c r="B245" s="20"/>
      <c r="C245" s="133">
        <v>3</v>
      </c>
      <c r="D245" s="133" t="s">
        <v>41</v>
      </c>
      <c r="E245" s="133" t="s">
        <v>36</v>
      </c>
      <c r="F245" s="134">
        <v>2</v>
      </c>
      <c r="G245" s="134">
        <v>2.4</v>
      </c>
      <c r="H245" s="134">
        <v>2.6</v>
      </c>
      <c r="I245" s="134">
        <v>2.8</v>
      </c>
      <c r="J245" s="134">
        <v>3</v>
      </c>
      <c r="K245" s="134">
        <v>3.2</v>
      </c>
      <c r="L245" s="134">
        <v>3.5</v>
      </c>
      <c r="M245" s="20"/>
    </row>
    <row r="246" spans="1:13" s="18" customFormat="1" x14ac:dyDescent="0.2">
      <c r="A246" s="16"/>
      <c r="B246" s="20"/>
      <c r="C246" s="133">
        <v>4</v>
      </c>
      <c r="D246" s="133" t="s">
        <v>76</v>
      </c>
      <c r="E246" s="133" t="s">
        <v>36</v>
      </c>
      <c r="F246" s="134">
        <v>5</v>
      </c>
      <c r="G246" s="134">
        <v>5</v>
      </c>
      <c r="H246" s="134">
        <v>4.9000000000000004</v>
      </c>
      <c r="I246" s="134">
        <v>4.8</v>
      </c>
      <c r="J246" s="134">
        <v>4.7</v>
      </c>
      <c r="K246" s="134">
        <v>4.5999999999999996</v>
      </c>
      <c r="L246" s="134">
        <v>4.5</v>
      </c>
      <c r="M246" s="20"/>
    </row>
    <row r="247" spans="1:13" s="18" customFormat="1" x14ac:dyDescent="0.2">
      <c r="A247" s="16"/>
      <c r="B247" s="20"/>
      <c r="C247" s="133">
        <v>5</v>
      </c>
      <c r="D247" s="133" t="s">
        <v>43</v>
      </c>
      <c r="E247" s="133" t="s">
        <v>36</v>
      </c>
      <c r="F247" s="134">
        <v>2.5</v>
      </c>
      <c r="G247" s="134">
        <v>2.5</v>
      </c>
      <c r="H247" s="134">
        <v>2.6</v>
      </c>
      <c r="I247" s="134">
        <v>2.6</v>
      </c>
      <c r="J247" s="134">
        <v>2.7</v>
      </c>
      <c r="K247" s="134">
        <v>2.7</v>
      </c>
      <c r="L247" s="134">
        <v>2.7</v>
      </c>
      <c r="M247" s="20"/>
    </row>
    <row r="248" spans="1:13" s="18" customFormat="1" x14ac:dyDescent="0.2">
      <c r="A248" s="16"/>
      <c r="B248" s="20"/>
      <c r="C248" s="135">
        <v>6</v>
      </c>
      <c r="D248" s="135" t="s">
        <v>385</v>
      </c>
      <c r="E248" s="135" t="s">
        <v>36</v>
      </c>
      <c r="F248" s="134">
        <v>57</v>
      </c>
      <c r="G248" s="134">
        <v>57</v>
      </c>
      <c r="H248" s="134">
        <v>56.5</v>
      </c>
      <c r="I248" s="134">
        <v>56.5</v>
      </c>
      <c r="J248" s="134">
        <v>56</v>
      </c>
      <c r="K248" s="134">
        <v>55.5</v>
      </c>
      <c r="L248" s="134">
        <v>55</v>
      </c>
      <c r="M248" s="20"/>
    </row>
    <row r="249" spans="1:13" s="18" customFormat="1" x14ac:dyDescent="0.2">
      <c r="A249" s="16"/>
      <c r="B249" s="20"/>
      <c r="C249" s="136">
        <v>7</v>
      </c>
      <c r="D249" s="136" t="s">
        <v>45</v>
      </c>
      <c r="E249" s="136" t="s">
        <v>36</v>
      </c>
      <c r="F249" s="134">
        <v>1</v>
      </c>
      <c r="G249" s="134">
        <v>1</v>
      </c>
      <c r="H249" s="134">
        <v>1</v>
      </c>
      <c r="I249" s="134">
        <v>1</v>
      </c>
      <c r="J249" s="134">
        <v>1</v>
      </c>
      <c r="K249" s="134">
        <v>1</v>
      </c>
      <c r="L249" s="134">
        <v>1</v>
      </c>
      <c r="M249" s="20"/>
    </row>
    <row r="250" spans="1:13" s="18" customFormat="1" x14ac:dyDescent="0.2">
      <c r="A250" s="16"/>
      <c r="B250" s="20"/>
      <c r="C250" s="137">
        <v>8</v>
      </c>
      <c r="D250" s="137" t="s">
        <v>46</v>
      </c>
      <c r="E250" s="137" t="s">
        <v>36</v>
      </c>
      <c r="F250" s="138"/>
      <c r="G250" s="138"/>
      <c r="H250" s="138"/>
      <c r="I250" s="138"/>
      <c r="J250" s="138"/>
      <c r="K250" s="138"/>
      <c r="L250" s="138"/>
      <c r="M250" s="20"/>
    </row>
    <row r="251" spans="1:13" s="18" customFormat="1" x14ac:dyDescent="0.2">
      <c r="A251" s="16"/>
      <c r="B251" s="20"/>
      <c r="C251" s="137">
        <v>9</v>
      </c>
      <c r="D251" s="137" t="s">
        <v>386</v>
      </c>
      <c r="E251" s="137" t="s">
        <v>36</v>
      </c>
      <c r="F251" s="138">
        <v>2.2000000000000002</v>
      </c>
      <c r="G251" s="138">
        <v>2.4</v>
      </c>
      <c r="H251" s="138">
        <v>2.4</v>
      </c>
      <c r="I251" s="138">
        <v>2.6</v>
      </c>
      <c r="J251" s="138">
        <v>2.6</v>
      </c>
      <c r="K251" s="138">
        <v>2.8</v>
      </c>
      <c r="L251" s="138">
        <v>3</v>
      </c>
      <c r="M251" s="20"/>
    </row>
    <row r="252" spans="1:13" s="18" customFormat="1" x14ac:dyDescent="0.2">
      <c r="A252" s="16"/>
      <c r="B252" s="20"/>
      <c r="C252" s="137">
        <v>10</v>
      </c>
      <c r="D252" s="137" t="s">
        <v>387</v>
      </c>
      <c r="E252" s="137" t="s">
        <v>36</v>
      </c>
      <c r="F252" s="138"/>
      <c r="G252" s="138"/>
      <c r="H252" s="138"/>
      <c r="I252" s="138"/>
      <c r="J252" s="138"/>
      <c r="K252" s="138"/>
      <c r="L252" s="138"/>
      <c r="M252" s="20"/>
    </row>
    <row r="253" spans="1:13" s="18" customFormat="1" x14ac:dyDescent="0.2">
      <c r="A253" s="16"/>
      <c r="B253" s="20"/>
      <c r="C253" s="133">
        <v>11</v>
      </c>
      <c r="D253" s="133" t="s">
        <v>388</v>
      </c>
      <c r="E253" s="133" t="s">
        <v>36</v>
      </c>
      <c r="F253" s="138"/>
      <c r="G253" s="138"/>
      <c r="H253" s="138"/>
      <c r="I253" s="138"/>
      <c r="J253" s="138"/>
      <c r="K253" s="138"/>
      <c r="L253" s="138"/>
      <c r="M253" s="20"/>
    </row>
    <row r="254" spans="1:13" s="18" customFormat="1" x14ac:dyDescent="0.2">
      <c r="A254" s="16"/>
      <c r="B254" s="20"/>
      <c r="C254" s="139">
        <v>12</v>
      </c>
      <c r="D254" s="139" t="s">
        <v>389</v>
      </c>
      <c r="E254" s="139" t="s">
        <v>36</v>
      </c>
      <c r="F254" s="138"/>
      <c r="G254" s="138"/>
      <c r="H254" s="138"/>
      <c r="I254" s="138"/>
      <c r="J254" s="138"/>
      <c r="K254" s="138"/>
      <c r="L254" s="138"/>
      <c r="M254" s="20"/>
    </row>
    <row r="255" spans="1:13" s="18" customFormat="1" ht="24" x14ac:dyDescent="0.2">
      <c r="A255" s="16"/>
      <c r="B255" s="20"/>
      <c r="C255" s="139">
        <v>13</v>
      </c>
      <c r="D255" s="139" t="s">
        <v>390</v>
      </c>
      <c r="E255" s="139" t="s">
        <v>36</v>
      </c>
      <c r="F255" s="138"/>
      <c r="G255" s="138"/>
      <c r="H255" s="138"/>
      <c r="I255" s="138"/>
      <c r="J255" s="138"/>
      <c r="K255" s="138"/>
      <c r="L255" s="138"/>
      <c r="M255" s="20"/>
    </row>
    <row r="256" spans="1:13" s="18" customFormat="1" x14ac:dyDescent="0.2">
      <c r="A256" s="16"/>
      <c r="B256" s="20"/>
      <c r="C256" s="139">
        <v>14</v>
      </c>
      <c r="D256" s="139" t="s">
        <v>239</v>
      </c>
      <c r="E256" s="139" t="s">
        <v>36</v>
      </c>
      <c r="F256" s="134">
        <v>6.8</v>
      </c>
      <c r="G256" s="134">
        <v>6.3</v>
      </c>
      <c r="H256" s="134">
        <v>6.6</v>
      </c>
      <c r="I256" s="134">
        <v>6.3</v>
      </c>
      <c r="J256" s="134">
        <v>6.6</v>
      </c>
      <c r="K256" s="134">
        <v>6.7</v>
      </c>
      <c r="L256" s="134">
        <v>6.8</v>
      </c>
      <c r="M256" s="20"/>
    </row>
    <row r="257" spans="1:13" s="18" customFormat="1" x14ac:dyDescent="0.2">
      <c r="A257" s="16"/>
      <c r="B257" s="20"/>
      <c r="C257" s="81"/>
      <c r="D257" s="83" t="s">
        <v>114</v>
      </c>
      <c r="E257" s="81" t="s">
        <v>36</v>
      </c>
      <c r="F257" s="140">
        <f t="shared" ref="F257:L257" si="39">SUM(F243:F256)</f>
        <v>100</v>
      </c>
      <c r="G257" s="140">
        <f t="shared" si="39"/>
        <v>100</v>
      </c>
      <c r="H257" s="140">
        <f t="shared" si="39"/>
        <v>100</v>
      </c>
      <c r="I257" s="140">
        <f t="shared" si="39"/>
        <v>99.999999999999986</v>
      </c>
      <c r="J257" s="140">
        <f t="shared" si="39"/>
        <v>99.999999999999986</v>
      </c>
      <c r="K257" s="140">
        <f t="shared" si="39"/>
        <v>100</v>
      </c>
      <c r="L257" s="140">
        <f t="shared" si="39"/>
        <v>100</v>
      </c>
      <c r="M257" s="20"/>
    </row>
    <row r="258" spans="1:13" s="18" customFormat="1" x14ac:dyDescent="0.2">
      <c r="A258" s="16"/>
      <c r="B258" s="20"/>
      <c r="C258" s="141"/>
      <c r="D258" s="142" t="s">
        <v>115</v>
      </c>
      <c r="E258" s="142"/>
      <c r="F258" s="143"/>
      <c r="G258" s="143"/>
      <c r="H258" s="143"/>
      <c r="I258" s="143"/>
      <c r="J258" s="143"/>
      <c r="K258" s="143"/>
      <c r="L258" s="144"/>
      <c r="M258" s="20"/>
    </row>
    <row r="259" spans="1:13" s="18" customFormat="1" x14ac:dyDescent="0.2">
      <c r="A259" s="16"/>
      <c r="B259" s="20"/>
      <c r="C259" s="145"/>
      <c r="D259" s="146" t="s">
        <v>391</v>
      </c>
      <c r="E259" s="145" t="s">
        <v>36</v>
      </c>
      <c r="F259" s="147">
        <f t="shared" ref="F259:L259" si="40">SUM(F243:F246,F253)</f>
        <v>30.5</v>
      </c>
      <c r="G259" s="147">
        <f t="shared" si="40"/>
        <v>30.799999999999997</v>
      </c>
      <c r="H259" s="147">
        <f t="shared" si="40"/>
        <v>30.9</v>
      </c>
      <c r="I259" s="147">
        <f t="shared" si="40"/>
        <v>31</v>
      </c>
      <c r="J259" s="147">
        <f t="shared" si="40"/>
        <v>31.099999999999998</v>
      </c>
      <c r="K259" s="147">
        <f t="shared" si="40"/>
        <v>31.299999999999997</v>
      </c>
      <c r="L259" s="147">
        <f t="shared" si="40"/>
        <v>31.5</v>
      </c>
      <c r="M259" s="20"/>
    </row>
    <row r="260" spans="1:13" s="18" customFormat="1" x14ac:dyDescent="0.2">
      <c r="A260" s="16"/>
      <c r="B260" s="20"/>
      <c r="C260" s="148"/>
      <c r="D260" s="149" t="s">
        <v>392</v>
      </c>
      <c r="E260" s="148" t="s">
        <v>36</v>
      </c>
      <c r="F260" s="150">
        <f t="shared" ref="F260:L260" si="41">SUM(F243:F247,F253)</f>
        <v>33</v>
      </c>
      <c r="G260" s="150">
        <f t="shared" si="41"/>
        <v>33.299999999999997</v>
      </c>
      <c r="H260" s="150">
        <f t="shared" si="41"/>
        <v>33.5</v>
      </c>
      <c r="I260" s="150">
        <f t="shared" si="41"/>
        <v>33.6</v>
      </c>
      <c r="J260" s="150">
        <f t="shared" si="41"/>
        <v>33.799999999999997</v>
      </c>
      <c r="K260" s="150">
        <f t="shared" si="41"/>
        <v>34</v>
      </c>
      <c r="L260" s="150">
        <f t="shared" si="41"/>
        <v>34.200000000000003</v>
      </c>
      <c r="M260" s="20"/>
    </row>
    <row r="261" spans="1:13" s="18" customFormat="1" x14ac:dyDescent="0.2">
      <c r="A261" s="16"/>
      <c r="B261" s="20"/>
      <c r="C261" s="148"/>
      <c r="D261" s="149" t="s">
        <v>118</v>
      </c>
      <c r="E261" s="148" t="s">
        <v>36</v>
      </c>
      <c r="F261" s="150">
        <f t="shared" ref="F261:L261" si="42">F248+F247+F243</f>
        <v>71.7</v>
      </c>
      <c r="G261" s="150">
        <f t="shared" si="42"/>
        <v>71.900000000000006</v>
      </c>
      <c r="H261" s="150">
        <f t="shared" si="42"/>
        <v>71.7</v>
      </c>
      <c r="I261" s="150">
        <f t="shared" si="42"/>
        <v>71.900000000000006</v>
      </c>
      <c r="J261" s="150">
        <f t="shared" si="42"/>
        <v>71.7</v>
      </c>
      <c r="K261" s="150">
        <f t="shared" si="42"/>
        <v>71.5</v>
      </c>
      <c r="L261" s="150">
        <f t="shared" si="42"/>
        <v>71.2</v>
      </c>
      <c r="M261" s="20"/>
    </row>
    <row r="262" spans="1:13" s="18" customFormat="1" ht="12.75" thickBot="1" x14ac:dyDescent="0.25">
      <c r="A262" s="16"/>
      <c r="B262" s="20"/>
      <c r="C262" s="42"/>
      <c r="D262" s="42"/>
      <c r="E262" s="42"/>
      <c r="F262" s="42"/>
      <c r="G262" s="42"/>
      <c r="H262" s="42"/>
      <c r="I262" s="42"/>
      <c r="J262" s="42"/>
      <c r="K262" s="42"/>
      <c r="L262" s="42"/>
      <c r="M262" s="20"/>
    </row>
    <row r="263" spans="1:13" s="18" customFormat="1" ht="12.75" thickBot="1" x14ac:dyDescent="0.25">
      <c r="A263" s="16"/>
      <c r="B263" s="20"/>
      <c r="C263" s="132" t="s">
        <v>52</v>
      </c>
      <c r="D263" s="75"/>
      <c r="E263" s="75"/>
      <c r="F263" s="75"/>
      <c r="G263" s="75"/>
      <c r="H263" s="75"/>
      <c r="I263" s="75"/>
      <c r="J263" s="75"/>
      <c r="K263" s="75"/>
      <c r="L263" s="77"/>
      <c r="M263" s="20"/>
    </row>
    <row r="264" spans="1:13" s="18" customFormat="1" ht="24" x14ac:dyDescent="0.2">
      <c r="A264" s="16"/>
      <c r="B264" s="20"/>
      <c r="C264" s="59" t="s">
        <v>11</v>
      </c>
      <c r="D264" s="59" t="s">
        <v>14</v>
      </c>
      <c r="E264" s="59" t="s">
        <v>13</v>
      </c>
      <c r="F264" s="59">
        <v>2019</v>
      </c>
      <c r="G264" s="59">
        <v>2020</v>
      </c>
      <c r="H264" s="59">
        <v>2021</v>
      </c>
      <c r="I264" s="59">
        <v>2022</v>
      </c>
      <c r="J264" s="59">
        <v>2023</v>
      </c>
      <c r="K264" s="59">
        <v>2024</v>
      </c>
      <c r="L264" s="59">
        <v>2025</v>
      </c>
      <c r="M264" s="20"/>
    </row>
    <row r="265" spans="1:13" s="18" customFormat="1" x14ac:dyDescent="0.2">
      <c r="A265" s="16"/>
      <c r="B265" s="20"/>
      <c r="C265" s="60"/>
      <c r="D265" s="61" t="s">
        <v>77</v>
      </c>
      <c r="E265" s="62"/>
      <c r="F265" s="62"/>
      <c r="G265" s="62"/>
      <c r="H265" s="62"/>
      <c r="I265" s="62"/>
      <c r="J265" s="62"/>
      <c r="K265" s="62"/>
      <c r="L265" s="63"/>
      <c r="M265" s="20"/>
    </row>
    <row r="266" spans="1:13" s="18" customFormat="1" x14ac:dyDescent="0.2">
      <c r="A266" s="16"/>
      <c r="B266" s="20"/>
      <c r="C266" s="133">
        <v>1</v>
      </c>
      <c r="D266" s="133" t="s">
        <v>384</v>
      </c>
      <c r="E266" s="133" t="s">
        <v>36</v>
      </c>
      <c r="F266" s="134">
        <v>12.2</v>
      </c>
      <c r="G266" s="134">
        <v>12.4</v>
      </c>
      <c r="H266" s="134">
        <v>12.6</v>
      </c>
      <c r="I266" s="134">
        <v>12.8</v>
      </c>
      <c r="J266" s="134">
        <v>13</v>
      </c>
      <c r="K266" s="134">
        <v>13.3</v>
      </c>
      <c r="L266" s="134">
        <v>13.5</v>
      </c>
      <c r="M266" s="20"/>
    </row>
    <row r="267" spans="1:13" s="18" customFormat="1" x14ac:dyDescent="0.2">
      <c r="A267" s="16"/>
      <c r="B267" s="20"/>
      <c r="C267" s="133">
        <v>2</v>
      </c>
      <c r="D267" s="133" t="s">
        <v>40</v>
      </c>
      <c r="E267" s="133" t="s">
        <v>36</v>
      </c>
      <c r="F267" s="134">
        <v>11.3</v>
      </c>
      <c r="G267" s="134">
        <v>11</v>
      </c>
      <c r="H267" s="134">
        <v>10.8</v>
      </c>
      <c r="I267" s="134">
        <v>10.6</v>
      </c>
      <c r="J267" s="134">
        <v>10.4</v>
      </c>
      <c r="K267" s="134">
        <v>10.199999999999999</v>
      </c>
      <c r="L267" s="134">
        <v>10</v>
      </c>
      <c r="M267" s="20"/>
    </row>
    <row r="268" spans="1:13" s="18" customFormat="1" x14ac:dyDescent="0.2">
      <c r="A268" s="16"/>
      <c r="B268" s="20"/>
      <c r="C268" s="133">
        <v>3</v>
      </c>
      <c r="D268" s="133" t="s">
        <v>41</v>
      </c>
      <c r="E268" s="133" t="s">
        <v>36</v>
      </c>
      <c r="F268" s="134">
        <v>2</v>
      </c>
      <c r="G268" s="134">
        <v>2.4</v>
      </c>
      <c r="H268" s="134">
        <v>2.6</v>
      </c>
      <c r="I268" s="134">
        <v>2.8</v>
      </c>
      <c r="J268" s="134">
        <v>3</v>
      </c>
      <c r="K268" s="134">
        <v>3.2</v>
      </c>
      <c r="L268" s="134">
        <v>3.5</v>
      </c>
      <c r="M268" s="20"/>
    </row>
    <row r="269" spans="1:13" s="18" customFormat="1" x14ac:dyDescent="0.2">
      <c r="A269" s="16"/>
      <c r="B269" s="20"/>
      <c r="C269" s="133">
        <v>4</v>
      </c>
      <c r="D269" s="133" t="s">
        <v>76</v>
      </c>
      <c r="E269" s="133" t="s">
        <v>36</v>
      </c>
      <c r="F269" s="134">
        <v>5</v>
      </c>
      <c r="G269" s="134">
        <v>5</v>
      </c>
      <c r="H269" s="134">
        <v>4.9000000000000004</v>
      </c>
      <c r="I269" s="134">
        <v>4.8</v>
      </c>
      <c r="J269" s="134">
        <v>4.7</v>
      </c>
      <c r="K269" s="134">
        <v>4.5999999999999996</v>
      </c>
      <c r="L269" s="134">
        <v>4.5</v>
      </c>
      <c r="M269" s="20"/>
    </row>
    <row r="270" spans="1:13" s="18" customFormat="1" x14ac:dyDescent="0.2">
      <c r="A270" s="16"/>
      <c r="B270" s="20"/>
      <c r="C270" s="133">
        <v>5</v>
      </c>
      <c r="D270" s="133" t="s">
        <v>43</v>
      </c>
      <c r="E270" s="133" t="s">
        <v>36</v>
      </c>
      <c r="F270" s="134">
        <v>2.5</v>
      </c>
      <c r="G270" s="134">
        <v>2.5</v>
      </c>
      <c r="H270" s="134">
        <v>2.6</v>
      </c>
      <c r="I270" s="134">
        <v>2.6</v>
      </c>
      <c r="J270" s="134">
        <v>2.7</v>
      </c>
      <c r="K270" s="134">
        <v>2.7</v>
      </c>
      <c r="L270" s="134">
        <v>2.7</v>
      </c>
      <c r="M270" s="20"/>
    </row>
    <row r="271" spans="1:13" s="18" customFormat="1" x14ac:dyDescent="0.2">
      <c r="A271" s="16"/>
      <c r="B271" s="20"/>
      <c r="C271" s="135">
        <v>6</v>
      </c>
      <c r="D271" s="135" t="s">
        <v>385</v>
      </c>
      <c r="E271" s="135" t="s">
        <v>36</v>
      </c>
      <c r="F271" s="134">
        <v>57</v>
      </c>
      <c r="G271" s="134">
        <v>57</v>
      </c>
      <c r="H271" s="134">
        <v>56.5</v>
      </c>
      <c r="I271" s="134">
        <v>56.5</v>
      </c>
      <c r="J271" s="134">
        <v>56</v>
      </c>
      <c r="K271" s="134">
        <v>55.5</v>
      </c>
      <c r="L271" s="134">
        <v>55</v>
      </c>
      <c r="M271" s="20"/>
    </row>
    <row r="272" spans="1:13" s="18" customFormat="1" x14ac:dyDescent="0.2">
      <c r="A272" s="16"/>
      <c r="B272" s="20"/>
      <c r="C272" s="136">
        <v>7</v>
      </c>
      <c r="D272" s="136" t="s">
        <v>45</v>
      </c>
      <c r="E272" s="136" t="s">
        <v>36</v>
      </c>
      <c r="F272" s="134">
        <v>1</v>
      </c>
      <c r="G272" s="134">
        <v>1</v>
      </c>
      <c r="H272" s="134">
        <v>1</v>
      </c>
      <c r="I272" s="134">
        <v>1</v>
      </c>
      <c r="J272" s="134">
        <v>1</v>
      </c>
      <c r="K272" s="134">
        <v>1</v>
      </c>
      <c r="L272" s="134">
        <v>1</v>
      </c>
      <c r="M272" s="20"/>
    </row>
    <row r="273" spans="1:13" s="18" customFormat="1" x14ac:dyDescent="0.2">
      <c r="A273" s="16"/>
      <c r="B273" s="20"/>
      <c r="C273" s="137">
        <v>8</v>
      </c>
      <c r="D273" s="137" t="s">
        <v>46</v>
      </c>
      <c r="E273" s="137" t="s">
        <v>36</v>
      </c>
      <c r="F273" s="138"/>
      <c r="G273" s="138"/>
      <c r="H273" s="138"/>
      <c r="I273" s="138"/>
      <c r="J273" s="138"/>
      <c r="K273" s="138"/>
      <c r="L273" s="138"/>
      <c r="M273" s="20"/>
    </row>
    <row r="274" spans="1:13" s="18" customFormat="1" x14ac:dyDescent="0.2">
      <c r="A274" s="16"/>
      <c r="B274" s="20"/>
      <c r="C274" s="137">
        <v>9</v>
      </c>
      <c r="D274" s="137" t="s">
        <v>386</v>
      </c>
      <c r="E274" s="137" t="s">
        <v>36</v>
      </c>
      <c r="F274" s="138">
        <v>2.2000000000000002</v>
      </c>
      <c r="G274" s="138">
        <v>2.4</v>
      </c>
      <c r="H274" s="138">
        <v>2.4</v>
      </c>
      <c r="I274" s="138">
        <v>2.6</v>
      </c>
      <c r="J274" s="138">
        <v>2.6</v>
      </c>
      <c r="K274" s="138">
        <v>2.8</v>
      </c>
      <c r="L274" s="138">
        <v>3</v>
      </c>
      <c r="M274" s="20"/>
    </row>
    <row r="275" spans="1:13" s="18" customFormat="1" x14ac:dyDescent="0.2">
      <c r="A275" s="16"/>
      <c r="B275" s="20"/>
      <c r="C275" s="137">
        <v>10</v>
      </c>
      <c r="D275" s="137" t="s">
        <v>387</v>
      </c>
      <c r="E275" s="137" t="s">
        <v>36</v>
      </c>
      <c r="F275" s="138"/>
      <c r="G275" s="138"/>
      <c r="H275" s="138"/>
      <c r="I275" s="138"/>
      <c r="J275" s="138"/>
      <c r="K275" s="138"/>
      <c r="L275" s="138"/>
      <c r="M275" s="20"/>
    </row>
    <row r="276" spans="1:13" s="18" customFormat="1" x14ac:dyDescent="0.2">
      <c r="A276" s="16"/>
      <c r="B276" s="20"/>
      <c r="C276" s="133">
        <v>11</v>
      </c>
      <c r="D276" s="133" t="s">
        <v>388</v>
      </c>
      <c r="E276" s="133" t="s">
        <v>36</v>
      </c>
      <c r="F276" s="138"/>
      <c r="G276" s="138"/>
      <c r="H276" s="138"/>
      <c r="I276" s="138"/>
      <c r="J276" s="138"/>
      <c r="K276" s="138"/>
      <c r="L276" s="138"/>
      <c r="M276" s="20"/>
    </row>
    <row r="277" spans="1:13" s="18" customFormat="1" x14ac:dyDescent="0.2">
      <c r="A277" s="16"/>
      <c r="B277" s="20"/>
      <c r="C277" s="139">
        <v>12</v>
      </c>
      <c r="D277" s="139" t="s">
        <v>389</v>
      </c>
      <c r="E277" s="139" t="s">
        <v>36</v>
      </c>
      <c r="F277" s="138"/>
      <c r="G277" s="138"/>
      <c r="H277" s="138"/>
      <c r="I277" s="138"/>
      <c r="J277" s="138"/>
      <c r="K277" s="138"/>
      <c r="L277" s="138"/>
      <c r="M277" s="20"/>
    </row>
    <row r="278" spans="1:13" s="18" customFormat="1" ht="24" x14ac:dyDescent="0.2">
      <c r="A278" s="16"/>
      <c r="B278" s="20"/>
      <c r="C278" s="139">
        <v>13</v>
      </c>
      <c r="D278" s="139" t="s">
        <v>390</v>
      </c>
      <c r="E278" s="139" t="s">
        <v>36</v>
      </c>
      <c r="F278" s="138"/>
      <c r="G278" s="138"/>
      <c r="H278" s="138"/>
      <c r="I278" s="138"/>
      <c r="J278" s="138"/>
      <c r="K278" s="138"/>
      <c r="L278" s="138"/>
      <c r="M278" s="20"/>
    </row>
    <row r="279" spans="1:13" s="18" customFormat="1" x14ac:dyDescent="0.2">
      <c r="A279" s="16"/>
      <c r="B279" s="20"/>
      <c r="C279" s="139">
        <v>14</v>
      </c>
      <c r="D279" s="139" t="s">
        <v>51</v>
      </c>
      <c r="E279" s="139" t="s">
        <v>36</v>
      </c>
      <c r="F279" s="134">
        <v>6.8</v>
      </c>
      <c r="G279" s="134">
        <v>6.3</v>
      </c>
      <c r="H279" s="134">
        <v>6.6</v>
      </c>
      <c r="I279" s="134">
        <v>6.3</v>
      </c>
      <c r="J279" s="134">
        <v>6.6</v>
      </c>
      <c r="K279" s="134">
        <v>6.7</v>
      </c>
      <c r="L279" s="134">
        <v>6.8</v>
      </c>
      <c r="M279" s="20"/>
    </row>
    <row r="280" spans="1:13" s="18" customFormat="1" x14ac:dyDescent="0.2">
      <c r="A280" s="16"/>
      <c r="B280" s="20"/>
      <c r="C280" s="79"/>
      <c r="D280" s="79" t="s">
        <v>113</v>
      </c>
      <c r="E280" s="79" t="s">
        <v>36</v>
      </c>
      <c r="F280" s="140">
        <f>SUM(F266:F279)</f>
        <v>100</v>
      </c>
      <c r="G280" s="140">
        <f t="shared" ref="G280:L280" si="43">SUM(G266:G279)</f>
        <v>100</v>
      </c>
      <c r="H280" s="140">
        <f t="shared" si="43"/>
        <v>100</v>
      </c>
      <c r="I280" s="140">
        <f t="shared" si="43"/>
        <v>99.999999999999986</v>
      </c>
      <c r="J280" s="140">
        <f t="shared" si="43"/>
        <v>99.999999999999986</v>
      </c>
      <c r="K280" s="140">
        <f t="shared" si="43"/>
        <v>100</v>
      </c>
      <c r="L280" s="140">
        <f t="shared" si="43"/>
        <v>100</v>
      </c>
      <c r="M280" s="20"/>
    </row>
    <row r="281" spans="1:13" s="18" customFormat="1" x14ac:dyDescent="0.2">
      <c r="A281" s="16"/>
      <c r="B281" s="20"/>
      <c r="C281" s="141"/>
      <c r="D281" s="142" t="s">
        <v>115</v>
      </c>
      <c r="E281" s="142"/>
      <c r="F281" s="143"/>
      <c r="G281" s="143"/>
      <c r="H281" s="143"/>
      <c r="I281" s="143"/>
      <c r="J281" s="143"/>
      <c r="K281" s="143"/>
      <c r="L281" s="144"/>
      <c r="M281" s="20"/>
    </row>
    <row r="282" spans="1:13" s="18" customFormat="1" x14ac:dyDescent="0.2">
      <c r="A282" s="16"/>
      <c r="B282" s="20"/>
      <c r="C282" s="145"/>
      <c r="D282" s="146" t="s">
        <v>391</v>
      </c>
      <c r="E282" s="145" t="s">
        <v>36</v>
      </c>
      <c r="F282" s="147">
        <f t="shared" ref="F282:L282" si="44">SUM(F266:F269,F276)</f>
        <v>30.5</v>
      </c>
      <c r="G282" s="147">
        <f t="shared" si="44"/>
        <v>30.799999999999997</v>
      </c>
      <c r="H282" s="147">
        <f t="shared" si="44"/>
        <v>30.9</v>
      </c>
      <c r="I282" s="147">
        <f t="shared" si="44"/>
        <v>31</v>
      </c>
      <c r="J282" s="147">
        <f t="shared" si="44"/>
        <v>31.099999999999998</v>
      </c>
      <c r="K282" s="147">
        <f t="shared" si="44"/>
        <v>31.299999999999997</v>
      </c>
      <c r="L282" s="147">
        <f t="shared" si="44"/>
        <v>31.5</v>
      </c>
      <c r="M282" s="20"/>
    </row>
    <row r="283" spans="1:13" s="18" customFormat="1" x14ac:dyDescent="0.2">
      <c r="A283" s="16"/>
      <c r="B283" s="20"/>
      <c r="C283" s="148"/>
      <c r="D283" s="149" t="s">
        <v>392</v>
      </c>
      <c r="E283" s="148" t="s">
        <v>36</v>
      </c>
      <c r="F283" s="151">
        <f t="shared" ref="F283:L283" si="45">SUM(F266:F270,F276)</f>
        <v>33</v>
      </c>
      <c r="G283" s="151">
        <f t="shared" si="45"/>
        <v>33.299999999999997</v>
      </c>
      <c r="H283" s="151">
        <f t="shared" si="45"/>
        <v>33.5</v>
      </c>
      <c r="I283" s="151">
        <f t="shared" si="45"/>
        <v>33.6</v>
      </c>
      <c r="J283" s="151">
        <f t="shared" si="45"/>
        <v>33.799999999999997</v>
      </c>
      <c r="K283" s="151">
        <f t="shared" si="45"/>
        <v>34</v>
      </c>
      <c r="L283" s="151">
        <f t="shared" si="45"/>
        <v>34.200000000000003</v>
      </c>
      <c r="M283" s="20"/>
    </row>
    <row r="284" spans="1:13" s="18" customFormat="1" x14ac:dyDescent="0.2">
      <c r="A284" s="16"/>
      <c r="B284" s="20"/>
      <c r="C284" s="148"/>
      <c r="D284" s="149" t="s">
        <v>118</v>
      </c>
      <c r="E284" s="148" t="s">
        <v>36</v>
      </c>
      <c r="F284" s="151">
        <f t="shared" ref="F284:L284" si="46">F271+F270+F266</f>
        <v>71.7</v>
      </c>
      <c r="G284" s="151">
        <f t="shared" si="46"/>
        <v>71.900000000000006</v>
      </c>
      <c r="H284" s="151">
        <f t="shared" si="46"/>
        <v>71.7</v>
      </c>
      <c r="I284" s="151">
        <f t="shared" si="46"/>
        <v>71.900000000000006</v>
      </c>
      <c r="J284" s="151">
        <f t="shared" si="46"/>
        <v>71.7</v>
      </c>
      <c r="K284" s="151">
        <f t="shared" si="46"/>
        <v>71.5</v>
      </c>
      <c r="L284" s="151">
        <f t="shared" si="46"/>
        <v>71.2</v>
      </c>
      <c r="M284" s="20"/>
    </row>
    <row r="285" spans="1:13" s="18" customFormat="1" ht="12.75" thickBot="1" x14ac:dyDescent="0.25">
      <c r="A285" s="16"/>
      <c r="B285" s="20"/>
      <c r="C285" s="42"/>
      <c r="D285" s="42"/>
      <c r="E285" s="42"/>
      <c r="F285" s="42"/>
      <c r="G285" s="42"/>
      <c r="H285" s="42"/>
      <c r="I285" s="42"/>
      <c r="J285" s="42"/>
      <c r="K285" s="42"/>
      <c r="L285" s="42"/>
      <c r="M285" s="20"/>
    </row>
    <row r="286" spans="1:13" s="18" customFormat="1" ht="12.75" thickBot="1" x14ac:dyDescent="0.25">
      <c r="A286" s="16"/>
      <c r="B286" s="20"/>
      <c r="C286" s="132" t="s">
        <v>112</v>
      </c>
      <c r="D286" s="75"/>
      <c r="E286" s="75"/>
      <c r="F286" s="75"/>
      <c r="G286" s="75"/>
      <c r="H286" s="75"/>
      <c r="I286" s="75"/>
      <c r="J286" s="75"/>
      <c r="K286" s="75"/>
      <c r="L286" s="77"/>
      <c r="M286" s="20"/>
    </row>
    <row r="287" spans="1:13" s="18" customFormat="1" ht="24" x14ac:dyDescent="0.2">
      <c r="A287" s="16"/>
      <c r="B287" s="20"/>
      <c r="C287" s="59" t="s">
        <v>11</v>
      </c>
      <c r="D287" s="59" t="s">
        <v>14</v>
      </c>
      <c r="E287" s="59" t="s">
        <v>13</v>
      </c>
      <c r="F287" s="59">
        <v>2019</v>
      </c>
      <c r="G287" s="59">
        <v>2020</v>
      </c>
      <c r="H287" s="59">
        <v>2021</v>
      </c>
      <c r="I287" s="59">
        <v>2022</v>
      </c>
      <c r="J287" s="59">
        <v>2023</v>
      </c>
      <c r="K287" s="59">
        <v>2024</v>
      </c>
      <c r="L287" s="59">
        <v>2025</v>
      </c>
      <c r="M287" s="20"/>
    </row>
    <row r="288" spans="1:13" s="18" customFormat="1" x14ac:dyDescent="0.2">
      <c r="A288" s="16"/>
      <c r="B288" s="20"/>
      <c r="C288" s="60"/>
      <c r="D288" s="61" t="s">
        <v>77</v>
      </c>
      <c r="E288" s="62"/>
      <c r="F288" s="62"/>
      <c r="G288" s="62"/>
      <c r="H288" s="62"/>
      <c r="I288" s="62"/>
      <c r="J288" s="62"/>
      <c r="K288" s="62"/>
      <c r="L288" s="63"/>
      <c r="M288" s="20"/>
    </row>
    <row r="289" spans="1:13" s="18" customFormat="1" x14ac:dyDescent="0.2">
      <c r="A289" s="16"/>
      <c r="B289" s="20"/>
      <c r="C289" s="135">
        <v>1</v>
      </c>
      <c r="D289" s="135" t="s">
        <v>385</v>
      </c>
      <c r="E289" s="135" t="s">
        <v>36</v>
      </c>
      <c r="F289" s="138">
        <v>93.1</v>
      </c>
      <c r="G289" s="138">
        <v>93.1</v>
      </c>
      <c r="H289" s="138">
        <v>93.1</v>
      </c>
      <c r="I289" s="138">
        <v>93.1</v>
      </c>
      <c r="J289" s="138">
        <v>93.1</v>
      </c>
      <c r="K289" s="138">
        <v>93.1</v>
      </c>
      <c r="L289" s="138">
        <v>93.1</v>
      </c>
      <c r="M289" s="20"/>
    </row>
    <row r="290" spans="1:13" s="18" customFormat="1" x14ac:dyDescent="0.2">
      <c r="A290" s="16"/>
      <c r="B290" s="20"/>
      <c r="C290" s="139">
        <v>2</v>
      </c>
      <c r="D290" s="139" t="s">
        <v>51</v>
      </c>
      <c r="E290" s="139" t="s">
        <v>36</v>
      </c>
      <c r="F290" s="138">
        <v>6.9</v>
      </c>
      <c r="G290" s="138">
        <v>6.9</v>
      </c>
      <c r="H290" s="138">
        <v>6.9</v>
      </c>
      <c r="I290" s="138">
        <v>6.9</v>
      </c>
      <c r="J290" s="138">
        <v>6.9</v>
      </c>
      <c r="K290" s="138">
        <v>6.9</v>
      </c>
      <c r="L290" s="138">
        <v>6.9</v>
      </c>
      <c r="M290" s="20"/>
    </row>
    <row r="291" spans="1:13" s="18" customFormat="1" x14ac:dyDescent="0.2">
      <c r="A291" s="16"/>
      <c r="B291" s="20"/>
      <c r="C291" s="78"/>
      <c r="D291" s="79" t="s">
        <v>425</v>
      </c>
      <c r="E291" s="78" t="s">
        <v>36</v>
      </c>
      <c r="F291" s="140">
        <f t="shared" ref="F291:L291" si="47">SUM(F289:F290)</f>
        <v>100</v>
      </c>
      <c r="G291" s="140">
        <f t="shared" si="47"/>
        <v>100</v>
      </c>
      <c r="H291" s="140">
        <f t="shared" si="47"/>
        <v>100</v>
      </c>
      <c r="I291" s="140">
        <f t="shared" si="47"/>
        <v>100</v>
      </c>
      <c r="J291" s="140">
        <f t="shared" si="47"/>
        <v>100</v>
      </c>
      <c r="K291" s="140">
        <f t="shared" si="47"/>
        <v>100</v>
      </c>
      <c r="L291" s="140">
        <f t="shared" si="47"/>
        <v>100</v>
      </c>
      <c r="M291" s="20"/>
    </row>
    <row r="292" spans="1:13" s="18" customFormat="1" ht="12.75" thickBot="1" x14ac:dyDescent="0.25">
      <c r="A292" s="16"/>
      <c r="B292" s="20"/>
      <c r="C292" s="42"/>
      <c r="D292" s="42"/>
      <c r="E292" s="42"/>
      <c r="F292" s="42"/>
      <c r="G292" s="42"/>
      <c r="H292" s="42"/>
      <c r="I292" s="42"/>
      <c r="J292" s="42"/>
      <c r="K292" s="42"/>
      <c r="L292" s="42"/>
      <c r="M292" s="20"/>
    </row>
    <row r="293" spans="1:13" s="18" customFormat="1" ht="12.75" thickBot="1" x14ac:dyDescent="0.25">
      <c r="A293" s="16"/>
      <c r="B293" s="20"/>
      <c r="C293" s="132" t="s">
        <v>54</v>
      </c>
      <c r="D293" s="75"/>
      <c r="E293" s="75"/>
      <c r="F293" s="75"/>
      <c r="G293" s="75"/>
      <c r="H293" s="75"/>
      <c r="I293" s="75"/>
      <c r="J293" s="75"/>
      <c r="K293" s="75"/>
      <c r="L293" s="77"/>
      <c r="M293" s="20"/>
    </row>
    <row r="294" spans="1:13" s="18" customFormat="1" ht="24" x14ac:dyDescent="0.2">
      <c r="A294" s="16"/>
      <c r="B294" s="20"/>
      <c r="C294" s="59" t="s">
        <v>11</v>
      </c>
      <c r="D294" s="59" t="s">
        <v>14</v>
      </c>
      <c r="E294" s="59" t="s">
        <v>13</v>
      </c>
      <c r="F294" s="59">
        <v>2019</v>
      </c>
      <c r="G294" s="59">
        <v>2020</v>
      </c>
      <c r="H294" s="59">
        <v>2021</v>
      </c>
      <c r="I294" s="59">
        <v>2022</v>
      </c>
      <c r="J294" s="59">
        <v>2023</v>
      </c>
      <c r="K294" s="59">
        <v>2024</v>
      </c>
      <c r="L294" s="59">
        <v>2025</v>
      </c>
      <c r="M294" s="20"/>
    </row>
    <row r="295" spans="1:13" s="18" customFormat="1" x14ac:dyDescent="0.2">
      <c r="A295" s="16"/>
      <c r="B295" s="20"/>
      <c r="C295" s="60"/>
      <c r="D295" s="61" t="s">
        <v>77</v>
      </c>
      <c r="E295" s="62"/>
      <c r="F295" s="62"/>
      <c r="G295" s="62"/>
      <c r="H295" s="62"/>
      <c r="I295" s="62"/>
      <c r="J295" s="62"/>
      <c r="K295" s="62"/>
      <c r="L295" s="63"/>
      <c r="M295" s="20"/>
    </row>
    <row r="296" spans="1:13" s="18" customFormat="1" x14ac:dyDescent="0.2">
      <c r="A296" s="16"/>
      <c r="B296" s="20"/>
      <c r="C296" s="133">
        <v>1</v>
      </c>
      <c r="D296" s="133" t="s">
        <v>384</v>
      </c>
      <c r="E296" s="133" t="s">
        <v>36</v>
      </c>
      <c r="F296" s="138">
        <v>7.9</v>
      </c>
      <c r="G296" s="138">
        <v>7.9</v>
      </c>
      <c r="H296" s="138">
        <v>7.9</v>
      </c>
      <c r="I296" s="138">
        <v>7.9</v>
      </c>
      <c r="J296" s="138">
        <v>7.9</v>
      </c>
      <c r="K296" s="138">
        <v>7.9</v>
      </c>
      <c r="L296" s="138">
        <v>7.9</v>
      </c>
      <c r="M296" s="20"/>
    </row>
    <row r="297" spans="1:13" s="18" customFormat="1" x14ac:dyDescent="0.2">
      <c r="A297" s="16"/>
      <c r="B297" s="20"/>
      <c r="C297" s="133">
        <v>2</v>
      </c>
      <c r="D297" s="133" t="s">
        <v>40</v>
      </c>
      <c r="E297" s="133" t="s">
        <v>36</v>
      </c>
      <c r="F297" s="138">
        <v>6.9</v>
      </c>
      <c r="G297" s="138">
        <v>6.9</v>
      </c>
      <c r="H297" s="138">
        <v>6.9</v>
      </c>
      <c r="I297" s="138">
        <v>6.9</v>
      </c>
      <c r="J297" s="138">
        <v>6.9</v>
      </c>
      <c r="K297" s="138">
        <v>6.9</v>
      </c>
      <c r="L297" s="138">
        <v>6.9</v>
      </c>
      <c r="M297" s="20"/>
    </row>
    <row r="298" spans="1:13" s="18" customFormat="1" x14ac:dyDescent="0.2">
      <c r="A298" s="16"/>
      <c r="B298" s="20"/>
      <c r="C298" s="133">
        <v>3</v>
      </c>
      <c r="D298" s="133" t="s">
        <v>41</v>
      </c>
      <c r="E298" s="133" t="s">
        <v>36</v>
      </c>
      <c r="F298" s="138">
        <v>1.9</v>
      </c>
      <c r="G298" s="138">
        <v>1.9</v>
      </c>
      <c r="H298" s="138">
        <v>1.9</v>
      </c>
      <c r="I298" s="138">
        <v>1.9</v>
      </c>
      <c r="J298" s="138">
        <v>1.9</v>
      </c>
      <c r="K298" s="138">
        <v>1.9</v>
      </c>
      <c r="L298" s="138">
        <v>1.9</v>
      </c>
      <c r="M298" s="20"/>
    </row>
    <row r="299" spans="1:13" s="18" customFormat="1" x14ac:dyDescent="0.2">
      <c r="A299" s="16"/>
      <c r="B299" s="20"/>
      <c r="C299" s="133">
        <v>4</v>
      </c>
      <c r="D299" s="133" t="s">
        <v>76</v>
      </c>
      <c r="E299" s="133" t="s">
        <v>36</v>
      </c>
      <c r="F299" s="138">
        <v>2.7</v>
      </c>
      <c r="G299" s="138">
        <v>2.7</v>
      </c>
      <c r="H299" s="138">
        <v>2.7</v>
      </c>
      <c r="I299" s="138">
        <v>2.7</v>
      </c>
      <c r="J299" s="138">
        <v>2.7</v>
      </c>
      <c r="K299" s="138">
        <v>2.7</v>
      </c>
      <c r="L299" s="138">
        <v>2.7</v>
      </c>
      <c r="M299" s="20"/>
    </row>
    <row r="300" spans="1:13" s="18" customFormat="1" x14ac:dyDescent="0.2">
      <c r="A300" s="16"/>
      <c r="B300" s="20"/>
      <c r="C300" s="133">
        <v>5</v>
      </c>
      <c r="D300" s="133" t="s">
        <v>43</v>
      </c>
      <c r="E300" s="133" t="s">
        <v>36</v>
      </c>
      <c r="F300" s="138">
        <v>1.2</v>
      </c>
      <c r="G300" s="138">
        <v>1.2</v>
      </c>
      <c r="H300" s="138">
        <v>1.2</v>
      </c>
      <c r="I300" s="138">
        <v>1.2</v>
      </c>
      <c r="J300" s="138">
        <v>1.2</v>
      </c>
      <c r="K300" s="138">
        <v>1.2</v>
      </c>
      <c r="L300" s="138">
        <v>1.2</v>
      </c>
      <c r="M300" s="20"/>
    </row>
    <row r="301" spans="1:13" s="18" customFormat="1" x14ac:dyDescent="0.2">
      <c r="A301" s="16"/>
      <c r="B301" s="20"/>
      <c r="C301" s="135">
        <v>6</v>
      </c>
      <c r="D301" s="135" t="s">
        <v>385</v>
      </c>
      <c r="E301" s="135" t="s">
        <v>36</v>
      </c>
      <c r="F301" s="138">
        <v>74</v>
      </c>
      <c r="G301" s="138">
        <v>74</v>
      </c>
      <c r="H301" s="138">
        <v>74</v>
      </c>
      <c r="I301" s="138">
        <v>74</v>
      </c>
      <c r="J301" s="138">
        <v>74</v>
      </c>
      <c r="K301" s="138">
        <v>74</v>
      </c>
      <c r="L301" s="138">
        <v>74</v>
      </c>
      <c r="M301" s="20"/>
    </row>
    <row r="302" spans="1:13" s="18" customFormat="1" x14ac:dyDescent="0.2">
      <c r="A302" s="16"/>
      <c r="B302" s="20"/>
      <c r="C302" s="136">
        <v>7</v>
      </c>
      <c r="D302" s="136" t="s">
        <v>45</v>
      </c>
      <c r="E302" s="136" t="s">
        <v>36</v>
      </c>
      <c r="F302" s="138">
        <v>0.1</v>
      </c>
      <c r="G302" s="138">
        <v>0.1</v>
      </c>
      <c r="H302" s="138">
        <v>0.1</v>
      </c>
      <c r="I302" s="138">
        <v>0.1</v>
      </c>
      <c r="J302" s="138">
        <v>0.1</v>
      </c>
      <c r="K302" s="138">
        <v>0.1</v>
      </c>
      <c r="L302" s="138">
        <v>0.1</v>
      </c>
      <c r="M302" s="20"/>
    </row>
    <row r="303" spans="1:13" s="18" customFormat="1" x14ac:dyDescent="0.2">
      <c r="A303" s="16"/>
      <c r="B303" s="20"/>
      <c r="C303" s="137">
        <v>8</v>
      </c>
      <c r="D303" s="137" t="s">
        <v>46</v>
      </c>
      <c r="E303" s="137" t="s">
        <v>36</v>
      </c>
      <c r="F303" s="138"/>
      <c r="G303" s="138"/>
      <c r="H303" s="138"/>
      <c r="I303" s="138"/>
      <c r="J303" s="138"/>
      <c r="K303" s="138"/>
      <c r="L303" s="138"/>
      <c r="M303" s="20"/>
    </row>
    <row r="304" spans="1:13" s="18" customFormat="1" x14ac:dyDescent="0.2">
      <c r="A304" s="16"/>
      <c r="B304" s="20"/>
      <c r="C304" s="137">
        <v>9</v>
      </c>
      <c r="D304" s="137" t="s">
        <v>386</v>
      </c>
      <c r="E304" s="137" t="s">
        <v>36</v>
      </c>
      <c r="F304" s="138"/>
      <c r="G304" s="138"/>
      <c r="H304" s="138"/>
      <c r="I304" s="138"/>
      <c r="J304" s="138"/>
      <c r="K304" s="138"/>
      <c r="L304" s="138"/>
      <c r="M304" s="20"/>
    </row>
    <row r="305" spans="1:13" s="18" customFormat="1" x14ac:dyDescent="0.2">
      <c r="A305" s="16"/>
      <c r="B305" s="20"/>
      <c r="C305" s="137">
        <v>10</v>
      </c>
      <c r="D305" s="137" t="s">
        <v>387</v>
      </c>
      <c r="E305" s="137" t="s">
        <v>36</v>
      </c>
      <c r="F305" s="138"/>
      <c r="G305" s="138"/>
      <c r="H305" s="138"/>
      <c r="I305" s="138"/>
      <c r="J305" s="138"/>
      <c r="K305" s="138"/>
      <c r="L305" s="138"/>
      <c r="M305" s="20"/>
    </row>
    <row r="306" spans="1:13" s="18" customFormat="1" x14ac:dyDescent="0.2">
      <c r="A306" s="16"/>
      <c r="B306" s="20"/>
      <c r="C306" s="133">
        <v>11</v>
      </c>
      <c r="D306" s="133" t="s">
        <v>388</v>
      </c>
      <c r="E306" s="133" t="s">
        <v>36</v>
      </c>
      <c r="F306" s="138"/>
      <c r="G306" s="138"/>
      <c r="H306" s="138"/>
      <c r="I306" s="138"/>
      <c r="J306" s="138"/>
      <c r="K306" s="138"/>
      <c r="L306" s="138"/>
      <c r="M306" s="20"/>
    </row>
    <row r="307" spans="1:13" s="18" customFormat="1" x14ac:dyDescent="0.2">
      <c r="A307" s="16"/>
      <c r="B307" s="20"/>
      <c r="C307" s="139">
        <v>12</v>
      </c>
      <c r="D307" s="139" t="s">
        <v>389</v>
      </c>
      <c r="E307" s="139" t="s">
        <v>36</v>
      </c>
      <c r="F307" s="138"/>
      <c r="G307" s="138"/>
      <c r="H307" s="138"/>
      <c r="I307" s="138"/>
      <c r="J307" s="138"/>
      <c r="K307" s="138"/>
      <c r="L307" s="138"/>
      <c r="M307" s="20"/>
    </row>
    <row r="308" spans="1:13" s="18" customFormat="1" ht="24" x14ac:dyDescent="0.2">
      <c r="A308" s="16"/>
      <c r="B308" s="20"/>
      <c r="C308" s="139">
        <v>13</v>
      </c>
      <c r="D308" s="139" t="s">
        <v>416</v>
      </c>
      <c r="E308" s="139" t="s">
        <v>36</v>
      </c>
      <c r="F308" s="138"/>
      <c r="G308" s="138"/>
      <c r="H308" s="138"/>
      <c r="I308" s="138"/>
      <c r="J308" s="138"/>
      <c r="K308" s="138"/>
      <c r="L308" s="138"/>
      <c r="M308" s="20"/>
    </row>
    <row r="309" spans="1:13" s="18" customFormat="1" x14ac:dyDescent="0.2">
      <c r="A309" s="16"/>
      <c r="B309" s="20"/>
      <c r="C309" s="139">
        <v>14</v>
      </c>
      <c r="D309" s="139" t="s">
        <v>51</v>
      </c>
      <c r="E309" s="139" t="s">
        <v>36</v>
      </c>
      <c r="F309" s="138">
        <v>5.3</v>
      </c>
      <c r="G309" s="138">
        <v>5.3</v>
      </c>
      <c r="H309" s="138">
        <v>5.3</v>
      </c>
      <c r="I309" s="138">
        <v>5.3</v>
      </c>
      <c r="J309" s="138">
        <v>5.3</v>
      </c>
      <c r="K309" s="138">
        <v>5.3</v>
      </c>
      <c r="L309" s="138">
        <v>5.3</v>
      </c>
      <c r="M309" s="20"/>
    </row>
    <row r="310" spans="1:13" s="18" customFormat="1" x14ac:dyDescent="0.2">
      <c r="A310" s="16"/>
      <c r="B310" s="20"/>
      <c r="C310" s="78"/>
      <c r="D310" s="79" t="s">
        <v>425</v>
      </c>
      <c r="E310" s="78" t="s">
        <v>36</v>
      </c>
      <c r="F310" s="140">
        <f t="shared" ref="F310:G310" si="48">SUM(F296:F309)</f>
        <v>99.999999999999986</v>
      </c>
      <c r="G310" s="140">
        <f t="shared" si="48"/>
        <v>99.999999999999986</v>
      </c>
      <c r="H310" s="140">
        <f>SUM(H296:H309)</f>
        <v>99.999999999999986</v>
      </c>
      <c r="I310" s="140">
        <f t="shared" ref="I310:L310" si="49">SUM(I296:I309)</f>
        <v>99.999999999999986</v>
      </c>
      <c r="J310" s="140">
        <f t="shared" si="49"/>
        <v>99.999999999999986</v>
      </c>
      <c r="K310" s="140">
        <f t="shared" si="49"/>
        <v>99.999999999999986</v>
      </c>
      <c r="L310" s="140">
        <f t="shared" si="49"/>
        <v>99.999999999999986</v>
      </c>
      <c r="M310" s="20"/>
    </row>
    <row r="311" spans="1:13" s="18" customFormat="1" x14ac:dyDescent="0.2">
      <c r="A311" s="16"/>
      <c r="B311" s="20"/>
      <c r="C311" s="141"/>
      <c r="D311" s="142" t="s">
        <v>115</v>
      </c>
      <c r="E311" s="142"/>
      <c r="F311" s="143"/>
      <c r="G311" s="143"/>
      <c r="H311" s="143"/>
      <c r="I311" s="143"/>
      <c r="J311" s="143"/>
      <c r="K311" s="143"/>
      <c r="L311" s="144"/>
      <c r="M311" s="20"/>
    </row>
    <row r="312" spans="1:13" s="18" customFormat="1" x14ac:dyDescent="0.2">
      <c r="A312" s="16"/>
      <c r="B312" s="20"/>
      <c r="C312" s="145"/>
      <c r="D312" s="146" t="s">
        <v>391</v>
      </c>
      <c r="E312" s="145" t="s">
        <v>36</v>
      </c>
      <c r="F312" s="147">
        <f t="shared" ref="F312:L312" si="50">SUM(F296:F299,F306)</f>
        <v>19.399999999999999</v>
      </c>
      <c r="G312" s="147">
        <f t="shared" si="50"/>
        <v>19.399999999999999</v>
      </c>
      <c r="H312" s="147">
        <f t="shared" si="50"/>
        <v>19.399999999999999</v>
      </c>
      <c r="I312" s="147">
        <f t="shared" si="50"/>
        <v>19.399999999999999</v>
      </c>
      <c r="J312" s="147">
        <f t="shared" si="50"/>
        <v>19.399999999999999</v>
      </c>
      <c r="K312" s="147">
        <f t="shared" si="50"/>
        <v>19.399999999999999</v>
      </c>
      <c r="L312" s="147">
        <f t="shared" si="50"/>
        <v>19.399999999999999</v>
      </c>
      <c r="M312" s="20"/>
    </row>
    <row r="313" spans="1:13" s="18" customFormat="1" x14ac:dyDescent="0.2">
      <c r="A313" s="16"/>
      <c r="B313" s="20"/>
      <c r="C313" s="148"/>
      <c r="D313" s="149" t="s">
        <v>392</v>
      </c>
      <c r="E313" s="148" t="s">
        <v>36</v>
      </c>
      <c r="F313" s="152">
        <f t="shared" ref="F313:L313" si="51">SUM(F296:F300,F306)</f>
        <v>20.599999999999998</v>
      </c>
      <c r="G313" s="152">
        <f t="shared" si="51"/>
        <v>20.599999999999998</v>
      </c>
      <c r="H313" s="152">
        <f t="shared" si="51"/>
        <v>20.599999999999998</v>
      </c>
      <c r="I313" s="152">
        <f t="shared" si="51"/>
        <v>20.599999999999998</v>
      </c>
      <c r="J313" s="152">
        <f t="shared" si="51"/>
        <v>20.599999999999998</v>
      </c>
      <c r="K313" s="152">
        <f t="shared" si="51"/>
        <v>20.599999999999998</v>
      </c>
      <c r="L313" s="152">
        <f t="shared" si="51"/>
        <v>20.599999999999998</v>
      </c>
      <c r="M313" s="20"/>
    </row>
    <row r="314" spans="1:13" s="18" customFormat="1" x14ac:dyDescent="0.2">
      <c r="A314" s="16"/>
      <c r="B314" s="20"/>
      <c r="C314" s="148"/>
      <c r="D314" s="149" t="s">
        <v>118</v>
      </c>
      <c r="E314" s="148" t="s">
        <v>36</v>
      </c>
      <c r="F314" s="152">
        <f t="shared" ref="F314:L314" si="52">F301+F296+F300</f>
        <v>83.100000000000009</v>
      </c>
      <c r="G314" s="152">
        <f t="shared" si="52"/>
        <v>83.100000000000009</v>
      </c>
      <c r="H314" s="152">
        <f t="shared" si="52"/>
        <v>83.100000000000009</v>
      </c>
      <c r="I314" s="152">
        <f t="shared" si="52"/>
        <v>83.100000000000009</v>
      </c>
      <c r="J314" s="152">
        <f t="shared" si="52"/>
        <v>83.100000000000009</v>
      </c>
      <c r="K314" s="152">
        <f t="shared" si="52"/>
        <v>83.100000000000009</v>
      </c>
      <c r="L314" s="152">
        <f t="shared" si="52"/>
        <v>83.100000000000009</v>
      </c>
      <c r="M314" s="20"/>
    </row>
    <row r="315" spans="1:13" s="18" customFormat="1" ht="12.75" thickBot="1" x14ac:dyDescent="0.25">
      <c r="A315" s="16"/>
      <c r="B315" s="20"/>
      <c r="C315" s="42"/>
      <c r="D315" s="42"/>
      <c r="E315" s="42"/>
      <c r="F315" s="42"/>
      <c r="G315" s="42"/>
      <c r="H315" s="42"/>
      <c r="I315" s="42"/>
      <c r="J315" s="42"/>
      <c r="K315" s="42"/>
      <c r="L315" s="42"/>
      <c r="M315" s="20"/>
    </row>
    <row r="316" spans="1:13" s="18" customFormat="1" ht="12.75" thickBot="1" x14ac:dyDescent="0.25">
      <c r="A316" s="16"/>
      <c r="B316" s="20"/>
      <c r="C316" s="132" t="s">
        <v>55</v>
      </c>
      <c r="D316" s="75"/>
      <c r="E316" s="75"/>
      <c r="F316" s="75"/>
      <c r="G316" s="75"/>
      <c r="H316" s="75"/>
      <c r="I316" s="75"/>
      <c r="J316" s="75"/>
      <c r="K316" s="75"/>
      <c r="L316" s="77"/>
      <c r="M316" s="20"/>
    </row>
    <row r="317" spans="1:13" s="18" customFormat="1" ht="24" x14ac:dyDescent="0.2">
      <c r="A317" s="16"/>
      <c r="B317" s="20"/>
      <c r="C317" s="59" t="s">
        <v>11</v>
      </c>
      <c r="D317" s="59" t="s">
        <v>14</v>
      </c>
      <c r="E317" s="59" t="s">
        <v>13</v>
      </c>
      <c r="F317" s="59">
        <v>2019</v>
      </c>
      <c r="G317" s="59">
        <v>2020</v>
      </c>
      <c r="H317" s="59">
        <v>2021</v>
      </c>
      <c r="I317" s="59">
        <v>2022</v>
      </c>
      <c r="J317" s="59">
        <v>2023</v>
      </c>
      <c r="K317" s="59">
        <v>2024</v>
      </c>
      <c r="L317" s="59">
        <v>2025</v>
      </c>
      <c r="M317" s="20"/>
    </row>
    <row r="318" spans="1:13" s="18" customFormat="1" x14ac:dyDescent="0.2">
      <c r="A318" s="16"/>
      <c r="B318" s="20"/>
      <c r="C318" s="60"/>
      <c r="D318" s="61" t="s">
        <v>77</v>
      </c>
      <c r="E318" s="62"/>
      <c r="F318" s="62"/>
      <c r="G318" s="62"/>
      <c r="H318" s="62"/>
      <c r="I318" s="62"/>
      <c r="J318" s="62"/>
      <c r="K318" s="62"/>
      <c r="L318" s="63"/>
      <c r="M318" s="20"/>
    </row>
    <row r="319" spans="1:13" s="18" customFormat="1" x14ac:dyDescent="0.2">
      <c r="A319" s="16"/>
      <c r="B319" s="20"/>
      <c r="C319" s="133">
        <v>1</v>
      </c>
      <c r="D319" s="133" t="s">
        <v>384</v>
      </c>
      <c r="E319" s="133" t="s">
        <v>36</v>
      </c>
      <c r="F319" s="138">
        <v>10.1</v>
      </c>
      <c r="G319" s="138">
        <v>10.1</v>
      </c>
      <c r="H319" s="138">
        <v>10.1</v>
      </c>
      <c r="I319" s="138">
        <v>10.1</v>
      </c>
      <c r="J319" s="138">
        <v>10.1</v>
      </c>
      <c r="K319" s="138">
        <v>10.1</v>
      </c>
      <c r="L319" s="138">
        <v>10.1</v>
      </c>
      <c r="M319" s="20"/>
    </row>
    <row r="320" spans="1:13" s="18" customFormat="1" x14ac:dyDescent="0.2">
      <c r="A320" s="16"/>
      <c r="B320" s="20"/>
      <c r="C320" s="133">
        <v>2</v>
      </c>
      <c r="D320" s="133" t="s">
        <v>40</v>
      </c>
      <c r="E320" s="133" t="s">
        <v>36</v>
      </c>
      <c r="F320" s="138">
        <v>9.6999999999999993</v>
      </c>
      <c r="G320" s="138">
        <v>9.6999999999999993</v>
      </c>
      <c r="H320" s="138">
        <v>9.6999999999999993</v>
      </c>
      <c r="I320" s="138">
        <v>9.6999999999999993</v>
      </c>
      <c r="J320" s="138">
        <v>9.6999999999999993</v>
      </c>
      <c r="K320" s="138">
        <v>9.6999999999999993</v>
      </c>
      <c r="L320" s="138">
        <v>9.6999999999999993</v>
      </c>
      <c r="M320" s="20"/>
    </row>
    <row r="321" spans="1:313" s="18" customFormat="1" x14ac:dyDescent="0.2">
      <c r="A321" s="16"/>
      <c r="B321" s="20"/>
      <c r="C321" s="133">
        <v>3</v>
      </c>
      <c r="D321" s="133" t="s">
        <v>41</v>
      </c>
      <c r="E321" s="133" t="s">
        <v>36</v>
      </c>
      <c r="F321" s="138">
        <v>2.2000000000000002</v>
      </c>
      <c r="G321" s="138">
        <v>2.2000000000000002</v>
      </c>
      <c r="H321" s="138">
        <v>2.2000000000000002</v>
      </c>
      <c r="I321" s="138">
        <v>2.2000000000000002</v>
      </c>
      <c r="J321" s="138">
        <v>2.2000000000000002</v>
      </c>
      <c r="K321" s="138">
        <v>2.2000000000000002</v>
      </c>
      <c r="L321" s="138">
        <v>2.2000000000000002</v>
      </c>
      <c r="M321" s="20"/>
    </row>
    <row r="322" spans="1:313" s="18" customFormat="1" x14ac:dyDescent="0.2">
      <c r="A322" s="16"/>
      <c r="B322" s="20"/>
      <c r="C322" s="133">
        <v>4</v>
      </c>
      <c r="D322" s="133" t="s">
        <v>76</v>
      </c>
      <c r="E322" s="133" t="s">
        <v>36</v>
      </c>
      <c r="F322" s="138">
        <v>4.4000000000000004</v>
      </c>
      <c r="G322" s="138">
        <v>4.4000000000000004</v>
      </c>
      <c r="H322" s="138">
        <v>4.4000000000000004</v>
      </c>
      <c r="I322" s="138">
        <v>4.4000000000000004</v>
      </c>
      <c r="J322" s="138">
        <v>4.4000000000000004</v>
      </c>
      <c r="K322" s="138">
        <v>4.4000000000000004</v>
      </c>
      <c r="L322" s="138">
        <v>4.4000000000000004</v>
      </c>
      <c r="M322" s="20"/>
    </row>
    <row r="323" spans="1:313" s="18" customFormat="1" x14ac:dyDescent="0.2">
      <c r="A323" s="16"/>
      <c r="B323" s="20"/>
      <c r="C323" s="133">
        <v>5</v>
      </c>
      <c r="D323" s="133" t="s">
        <v>43</v>
      </c>
      <c r="E323" s="133" t="s">
        <v>36</v>
      </c>
      <c r="F323" s="138">
        <v>2.9</v>
      </c>
      <c r="G323" s="138">
        <v>2.9</v>
      </c>
      <c r="H323" s="138">
        <v>2.9</v>
      </c>
      <c r="I323" s="138">
        <v>2.9</v>
      </c>
      <c r="J323" s="138">
        <v>2.9</v>
      </c>
      <c r="K323" s="138">
        <v>2.9</v>
      </c>
      <c r="L323" s="138">
        <v>2.9</v>
      </c>
      <c r="M323" s="20"/>
    </row>
    <row r="324" spans="1:313" s="18" customFormat="1" x14ac:dyDescent="0.2">
      <c r="A324" s="16"/>
      <c r="B324" s="20"/>
      <c r="C324" s="135">
        <v>6</v>
      </c>
      <c r="D324" s="135" t="s">
        <v>385</v>
      </c>
      <c r="E324" s="135" t="s">
        <v>36</v>
      </c>
      <c r="F324" s="138">
        <v>60.2</v>
      </c>
      <c r="G324" s="138">
        <v>60.2</v>
      </c>
      <c r="H324" s="138">
        <v>60.2</v>
      </c>
      <c r="I324" s="138">
        <v>60.2</v>
      </c>
      <c r="J324" s="138">
        <v>60.2</v>
      </c>
      <c r="K324" s="138">
        <v>60.2</v>
      </c>
      <c r="L324" s="138">
        <v>60.2</v>
      </c>
      <c r="M324" s="20"/>
    </row>
    <row r="325" spans="1:313" s="18" customFormat="1" x14ac:dyDescent="0.2">
      <c r="A325" s="16"/>
      <c r="B325" s="20"/>
      <c r="C325" s="136">
        <v>7</v>
      </c>
      <c r="D325" s="136" t="s">
        <v>45</v>
      </c>
      <c r="E325" s="136" t="s">
        <v>36</v>
      </c>
      <c r="F325" s="138">
        <v>0.2</v>
      </c>
      <c r="G325" s="138">
        <v>0.2</v>
      </c>
      <c r="H325" s="138">
        <v>0.2</v>
      </c>
      <c r="I325" s="138">
        <v>0.2</v>
      </c>
      <c r="J325" s="138">
        <v>0.2</v>
      </c>
      <c r="K325" s="138">
        <v>0.2</v>
      </c>
      <c r="L325" s="138">
        <v>0.2</v>
      </c>
      <c r="M325" s="20"/>
    </row>
    <row r="326" spans="1:313" s="18" customFormat="1" x14ac:dyDescent="0.2">
      <c r="A326" s="16"/>
      <c r="B326" s="20"/>
      <c r="C326" s="137">
        <v>8</v>
      </c>
      <c r="D326" s="137" t="s">
        <v>46</v>
      </c>
      <c r="E326" s="137" t="s">
        <v>36</v>
      </c>
      <c r="F326" s="138"/>
      <c r="G326" s="138"/>
      <c r="H326" s="138"/>
      <c r="I326" s="138"/>
      <c r="J326" s="138"/>
      <c r="K326" s="138"/>
      <c r="L326" s="138"/>
      <c r="M326" s="20"/>
    </row>
    <row r="327" spans="1:313" s="18" customFormat="1" x14ac:dyDescent="0.2">
      <c r="A327" s="16"/>
      <c r="B327" s="20"/>
      <c r="C327" s="137">
        <v>9</v>
      </c>
      <c r="D327" s="137" t="s">
        <v>386</v>
      </c>
      <c r="E327" s="137" t="s">
        <v>36</v>
      </c>
      <c r="F327" s="138"/>
      <c r="G327" s="138"/>
      <c r="H327" s="138"/>
      <c r="I327" s="138"/>
      <c r="J327" s="138"/>
      <c r="K327" s="138"/>
      <c r="L327" s="138"/>
      <c r="M327" s="20"/>
    </row>
    <row r="328" spans="1:313" s="18" customFormat="1" x14ac:dyDescent="0.2">
      <c r="A328" s="16"/>
      <c r="B328" s="20"/>
      <c r="C328" s="137">
        <v>10</v>
      </c>
      <c r="D328" s="137" t="s">
        <v>387</v>
      </c>
      <c r="E328" s="137" t="s">
        <v>36</v>
      </c>
      <c r="F328" s="138"/>
      <c r="G328" s="138"/>
      <c r="H328" s="138"/>
      <c r="I328" s="138"/>
      <c r="J328" s="138"/>
      <c r="K328" s="138"/>
      <c r="L328" s="138"/>
      <c r="M328" s="20"/>
    </row>
    <row r="329" spans="1:313" s="18" customFormat="1" x14ac:dyDescent="0.2">
      <c r="A329" s="16"/>
      <c r="B329" s="20"/>
      <c r="C329" s="133">
        <v>11</v>
      </c>
      <c r="D329" s="133" t="s">
        <v>388</v>
      </c>
      <c r="E329" s="133" t="s">
        <v>36</v>
      </c>
      <c r="F329" s="138"/>
      <c r="G329" s="138"/>
      <c r="H329" s="138"/>
      <c r="I329" s="138"/>
      <c r="J329" s="138"/>
      <c r="K329" s="138"/>
      <c r="L329" s="138"/>
      <c r="M329" s="20"/>
    </row>
    <row r="330" spans="1:313" s="18" customFormat="1" x14ac:dyDescent="0.2">
      <c r="A330" s="16"/>
      <c r="B330" s="20"/>
      <c r="C330" s="139">
        <v>12</v>
      </c>
      <c r="D330" s="139" t="s">
        <v>389</v>
      </c>
      <c r="E330" s="139" t="s">
        <v>36</v>
      </c>
      <c r="F330" s="138"/>
      <c r="G330" s="138"/>
      <c r="H330" s="138"/>
      <c r="I330" s="138"/>
      <c r="J330" s="138"/>
      <c r="K330" s="138"/>
      <c r="L330" s="138"/>
      <c r="M330" s="20"/>
    </row>
    <row r="331" spans="1:313" s="18" customFormat="1" ht="24" x14ac:dyDescent="0.2">
      <c r="A331" s="16"/>
      <c r="B331" s="20"/>
      <c r="C331" s="139">
        <v>13</v>
      </c>
      <c r="D331" s="139" t="s">
        <v>390</v>
      </c>
      <c r="E331" s="139" t="s">
        <v>36</v>
      </c>
      <c r="F331" s="138"/>
      <c r="G331" s="138"/>
      <c r="H331" s="138"/>
      <c r="I331" s="138"/>
      <c r="J331" s="138"/>
      <c r="K331" s="138"/>
      <c r="L331" s="138"/>
      <c r="M331" s="20"/>
    </row>
    <row r="332" spans="1:313" s="18" customFormat="1" x14ac:dyDescent="0.2">
      <c r="A332" s="16"/>
      <c r="B332" s="20"/>
      <c r="C332" s="139">
        <v>14</v>
      </c>
      <c r="D332" s="139" t="s">
        <v>51</v>
      </c>
      <c r="E332" s="139" t="s">
        <v>36</v>
      </c>
      <c r="F332" s="138">
        <v>10.3</v>
      </c>
      <c r="G332" s="138">
        <v>10.3</v>
      </c>
      <c r="H332" s="138">
        <v>10.3</v>
      </c>
      <c r="I332" s="138">
        <v>10.3</v>
      </c>
      <c r="J332" s="138">
        <v>10.3</v>
      </c>
      <c r="K332" s="138">
        <v>10.3</v>
      </c>
      <c r="L332" s="138">
        <v>10.3</v>
      </c>
      <c r="M332" s="20"/>
    </row>
    <row r="333" spans="1:313" s="18" customFormat="1" x14ac:dyDescent="0.2">
      <c r="A333" s="16"/>
      <c r="B333" s="20"/>
      <c r="C333" s="78"/>
      <c r="D333" s="79" t="s">
        <v>114</v>
      </c>
      <c r="E333" s="78" t="s">
        <v>36</v>
      </c>
      <c r="F333" s="140">
        <f t="shared" ref="F333:H333" si="53">SUM(F319:F332)</f>
        <v>100</v>
      </c>
      <c r="G333" s="140">
        <f t="shared" si="53"/>
        <v>100</v>
      </c>
      <c r="H333" s="140">
        <f t="shared" si="53"/>
        <v>100</v>
      </c>
      <c r="I333" s="140">
        <f>SUM(I319:I332)</f>
        <v>100</v>
      </c>
      <c r="J333" s="140">
        <f t="shared" ref="J333" si="54">SUM(J319:J332)</f>
        <v>100</v>
      </c>
      <c r="K333" s="140">
        <f t="shared" ref="K333" si="55">SUM(K319:K332)</f>
        <v>100</v>
      </c>
      <c r="L333" s="140">
        <f t="shared" ref="L333" si="56">SUM(L319:L332)</f>
        <v>100</v>
      </c>
      <c r="M333" s="20"/>
    </row>
    <row r="334" spans="1:313" s="18" customFormat="1" x14ac:dyDescent="0.2">
      <c r="A334" s="16"/>
      <c r="B334" s="20"/>
      <c r="C334" s="141"/>
      <c r="D334" s="142" t="s">
        <v>115</v>
      </c>
      <c r="E334" s="142"/>
      <c r="F334" s="143"/>
      <c r="G334" s="143"/>
      <c r="H334" s="143"/>
      <c r="I334" s="143"/>
      <c r="J334" s="143"/>
      <c r="K334" s="143"/>
      <c r="L334" s="144"/>
      <c r="M334" s="20"/>
    </row>
    <row r="335" spans="1:313" x14ac:dyDescent="0.2">
      <c r="B335" s="20"/>
      <c r="C335" s="145"/>
      <c r="D335" s="146" t="s">
        <v>391</v>
      </c>
      <c r="E335" s="145" t="s">
        <v>36</v>
      </c>
      <c r="F335" s="147">
        <f t="shared" ref="F335:L335" si="57">SUM(F319:F322,F329)</f>
        <v>26.4</v>
      </c>
      <c r="G335" s="147">
        <f t="shared" si="57"/>
        <v>26.4</v>
      </c>
      <c r="H335" s="147">
        <f t="shared" si="57"/>
        <v>26.4</v>
      </c>
      <c r="I335" s="147">
        <f>SUM(I319:I322,I329)</f>
        <v>26.4</v>
      </c>
      <c r="J335" s="147">
        <f t="shared" si="57"/>
        <v>26.4</v>
      </c>
      <c r="K335" s="147">
        <f t="shared" si="57"/>
        <v>26.4</v>
      </c>
      <c r="L335" s="147">
        <f t="shared" si="57"/>
        <v>26.4</v>
      </c>
      <c r="M335" s="20"/>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c r="IB335" s="18"/>
      <c r="IC335" s="18"/>
      <c r="ID335" s="18"/>
      <c r="IE335" s="18"/>
      <c r="IF335" s="18"/>
      <c r="IG335" s="18"/>
      <c r="IH335" s="18"/>
      <c r="II335" s="18"/>
      <c r="IJ335" s="18"/>
      <c r="IK335" s="18"/>
      <c r="IL335" s="18"/>
      <c r="IM335" s="18"/>
      <c r="IN335" s="18"/>
      <c r="IO335" s="18"/>
      <c r="IP335" s="18"/>
      <c r="IQ335" s="18"/>
      <c r="IR335" s="18"/>
      <c r="IS335" s="18"/>
      <c r="IT335" s="18"/>
      <c r="IU335" s="18"/>
      <c r="IV335" s="18"/>
      <c r="IW335" s="18"/>
      <c r="IX335" s="18"/>
      <c r="IY335" s="18"/>
      <c r="IZ335" s="18"/>
      <c r="JA335" s="18"/>
      <c r="JB335" s="18"/>
      <c r="JC335" s="18"/>
      <c r="JD335" s="18"/>
      <c r="JE335" s="18"/>
      <c r="JF335" s="18"/>
      <c r="JG335" s="18"/>
      <c r="JH335" s="18"/>
      <c r="JI335" s="18"/>
      <c r="JJ335" s="18"/>
      <c r="JK335" s="18"/>
      <c r="JL335" s="18"/>
      <c r="JM335" s="18"/>
      <c r="JN335" s="18"/>
      <c r="JO335" s="18"/>
      <c r="JP335" s="18"/>
      <c r="JQ335" s="18"/>
      <c r="JR335" s="18"/>
      <c r="JS335" s="18"/>
      <c r="JT335" s="18"/>
      <c r="JU335" s="18"/>
      <c r="JV335" s="18"/>
      <c r="JW335" s="18"/>
      <c r="JX335" s="18"/>
      <c r="JY335" s="18"/>
      <c r="JZ335" s="18"/>
      <c r="KA335" s="18"/>
      <c r="KB335" s="18"/>
      <c r="KC335" s="18"/>
      <c r="KD335" s="18"/>
      <c r="KE335" s="18"/>
      <c r="KF335" s="18"/>
      <c r="KG335" s="18"/>
      <c r="KH335" s="18"/>
      <c r="KI335" s="18"/>
      <c r="KJ335" s="18"/>
      <c r="KK335" s="18"/>
      <c r="KL335" s="18"/>
      <c r="KM335" s="18"/>
      <c r="KN335" s="18"/>
      <c r="KO335" s="18"/>
      <c r="KP335" s="18"/>
      <c r="KQ335" s="18"/>
      <c r="KR335" s="18"/>
      <c r="KS335" s="18"/>
      <c r="KT335" s="18"/>
      <c r="KU335" s="18"/>
      <c r="KV335" s="18"/>
      <c r="KW335" s="18"/>
      <c r="KX335" s="18"/>
      <c r="KY335" s="18"/>
      <c r="KZ335" s="18"/>
      <c r="LA335" s="18"/>
    </row>
    <row r="336" spans="1:313" x14ac:dyDescent="0.2">
      <c r="B336" s="20"/>
      <c r="C336" s="148"/>
      <c r="D336" s="149" t="s">
        <v>392</v>
      </c>
      <c r="E336" s="148" t="s">
        <v>36</v>
      </c>
      <c r="F336" s="152">
        <f t="shared" ref="F336:L336" si="58">SUM(F319:F323,F329)</f>
        <v>29.299999999999997</v>
      </c>
      <c r="G336" s="152">
        <f t="shared" si="58"/>
        <v>29.299999999999997</v>
      </c>
      <c r="H336" s="152">
        <f t="shared" si="58"/>
        <v>29.299999999999997</v>
      </c>
      <c r="I336" s="152">
        <f t="shared" si="58"/>
        <v>29.299999999999997</v>
      </c>
      <c r="J336" s="152">
        <f t="shared" si="58"/>
        <v>29.299999999999997</v>
      </c>
      <c r="K336" s="152">
        <f t="shared" si="58"/>
        <v>29.299999999999997</v>
      </c>
      <c r="L336" s="152">
        <f t="shared" si="58"/>
        <v>29.299999999999997</v>
      </c>
      <c r="M336" s="20"/>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c r="IW336" s="18"/>
      <c r="IX336" s="18"/>
      <c r="IY336" s="18"/>
      <c r="IZ336" s="18"/>
      <c r="JA336" s="18"/>
      <c r="JB336" s="18"/>
      <c r="JC336" s="18"/>
      <c r="JD336" s="18"/>
      <c r="JE336" s="18"/>
      <c r="JF336" s="18"/>
      <c r="JG336" s="18"/>
      <c r="JH336" s="18"/>
      <c r="JI336" s="18"/>
      <c r="JJ336" s="18"/>
      <c r="JK336" s="18"/>
      <c r="JL336" s="18"/>
      <c r="JM336" s="18"/>
      <c r="JN336" s="18"/>
      <c r="JO336" s="18"/>
      <c r="JP336" s="18"/>
      <c r="JQ336" s="18"/>
      <c r="JR336" s="18"/>
      <c r="JS336" s="18"/>
      <c r="JT336" s="18"/>
      <c r="JU336" s="18"/>
      <c r="JV336" s="18"/>
      <c r="JW336" s="18"/>
      <c r="JX336" s="18"/>
      <c r="JY336" s="18"/>
      <c r="JZ336" s="18"/>
      <c r="KA336" s="18"/>
      <c r="KB336" s="18"/>
      <c r="KC336" s="18"/>
      <c r="KD336" s="18"/>
      <c r="KE336" s="18"/>
      <c r="KF336" s="18"/>
      <c r="KG336" s="18"/>
      <c r="KH336" s="18"/>
      <c r="KI336" s="18"/>
      <c r="KJ336" s="18"/>
      <c r="KK336" s="18"/>
      <c r="KL336" s="18"/>
      <c r="KM336" s="18"/>
      <c r="KN336" s="18"/>
      <c r="KO336" s="18"/>
      <c r="KP336" s="18"/>
      <c r="KQ336" s="18"/>
      <c r="KR336" s="18"/>
      <c r="KS336" s="18"/>
      <c r="KT336" s="18"/>
      <c r="KU336" s="18"/>
      <c r="KV336" s="18"/>
      <c r="KW336" s="18"/>
      <c r="KX336" s="18"/>
      <c r="KY336" s="18"/>
      <c r="KZ336" s="18"/>
      <c r="LA336" s="18"/>
    </row>
    <row r="337" spans="2:313" x14ac:dyDescent="0.2">
      <c r="B337" s="20"/>
      <c r="C337" s="148"/>
      <c r="D337" s="149" t="s">
        <v>118</v>
      </c>
      <c r="E337" s="148" t="s">
        <v>36</v>
      </c>
      <c r="F337" s="152">
        <f t="shared" ref="F337:L337" si="59">F324+F319+F323</f>
        <v>73.2</v>
      </c>
      <c r="G337" s="152">
        <f t="shared" si="59"/>
        <v>73.2</v>
      </c>
      <c r="H337" s="152">
        <f t="shared" si="59"/>
        <v>73.2</v>
      </c>
      <c r="I337" s="152">
        <f t="shared" si="59"/>
        <v>73.2</v>
      </c>
      <c r="J337" s="152">
        <f t="shared" si="59"/>
        <v>73.2</v>
      </c>
      <c r="K337" s="152">
        <f t="shared" si="59"/>
        <v>73.2</v>
      </c>
      <c r="L337" s="152">
        <f t="shared" si="59"/>
        <v>73.2</v>
      </c>
      <c r="M337" s="20"/>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c r="IB337" s="18"/>
      <c r="IC337" s="18"/>
      <c r="ID337" s="18"/>
      <c r="IE337" s="18"/>
      <c r="IF337" s="18"/>
      <c r="IG337" s="18"/>
      <c r="IH337" s="18"/>
      <c r="II337" s="18"/>
      <c r="IJ337" s="18"/>
      <c r="IK337" s="18"/>
      <c r="IL337" s="18"/>
      <c r="IM337" s="18"/>
      <c r="IN337" s="18"/>
      <c r="IO337" s="18"/>
      <c r="IP337" s="18"/>
      <c r="IQ337" s="18"/>
      <c r="IR337" s="18"/>
      <c r="IS337" s="18"/>
      <c r="IT337" s="18"/>
      <c r="IU337" s="18"/>
      <c r="IV337" s="18"/>
      <c r="IW337" s="18"/>
      <c r="IX337" s="18"/>
      <c r="IY337" s="18"/>
      <c r="IZ337" s="18"/>
      <c r="JA337" s="18"/>
      <c r="JB337" s="18"/>
      <c r="JC337" s="18"/>
      <c r="JD337" s="18"/>
      <c r="JE337" s="18"/>
      <c r="JF337" s="18"/>
      <c r="JG337" s="18"/>
      <c r="JH337" s="18"/>
      <c r="JI337" s="18"/>
      <c r="JJ337" s="18"/>
      <c r="JK337" s="18"/>
      <c r="JL337" s="18"/>
      <c r="JM337" s="18"/>
      <c r="JN337" s="18"/>
      <c r="JO337" s="18"/>
      <c r="JP337" s="18"/>
      <c r="JQ337" s="18"/>
      <c r="JR337" s="18"/>
      <c r="JS337" s="18"/>
      <c r="JT337" s="18"/>
      <c r="JU337" s="18"/>
      <c r="JV337" s="18"/>
      <c r="JW337" s="18"/>
      <c r="JX337" s="18"/>
      <c r="JY337" s="18"/>
      <c r="JZ337" s="18"/>
      <c r="KA337" s="18"/>
      <c r="KB337" s="18"/>
      <c r="KC337" s="18"/>
      <c r="KD337" s="18"/>
      <c r="KE337" s="18"/>
      <c r="KF337" s="18"/>
      <c r="KG337" s="18"/>
      <c r="KH337" s="18"/>
      <c r="KI337" s="18"/>
      <c r="KJ337" s="18"/>
      <c r="KK337" s="18"/>
      <c r="KL337" s="18"/>
      <c r="KM337" s="18"/>
      <c r="KN337" s="18"/>
      <c r="KO337" s="18"/>
      <c r="KP337" s="18"/>
      <c r="KQ337" s="18"/>
      <c r="KR337" s="18"/>
      <c r="KS337" s="18"/>
      <c r="KT337" s="18"/>
      <c r="KU337" s="18"/>
      <c r="KV337" s="18"/>
      <c r="KW337" s="18"/>
      <c r="KX337" s="18"/>
      <c r="KY337" s="18"/>
      <c r="KZ337" s="18"/>
      <c r="LA337" s="18"/>
    </row>
    <row r="338" spans="2:313" ht="12.75" thickBot="1" x14ac:dyDescent="0.25">
      <c r="B338" s="20"/>
      <c r="C338" s="42"/>
      <c r="D338" s="42"/>
      <c r="E338" s="42"/>
      <c r="F338" s="42"/>
      <c r="G338" s="42"/>
      <c r="H338" s="42"/>
      <c r="I338" s="42"/>
      <c r="J338" s="42"/>
      <c r="K338" s="42"/>
      <c r="L338" s="42"/>
      <c r="M338" s="20"/>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8"/>
      <c r="HI338" s="18"/>
      <c r="HJ338" s="18"/>
      <c r="HK338" s="18"/>
      <c r="HL338" s="18"/>
      <c r="HM338" s="18"/>
      <c r="HN338" s="18"/>
      <c r="HO338" s="18"/>
      <c r="HP338" s="18"/>
      <c r="HQ338" s="18"/>
      <c r="HR338" s="18"/>
      <c r="HS338" s="18"/>
      <c r="HT338" s="18"/>
      <c r="HU338" s="18"/>
      <c r="HV338" s="18"/>
      <c r="HW338" s="18"/>
      <c r="HX338" s="18"/>
      <c r="HY338" s="18"/>
      <c r="HZ338" s="18"/>
      <c r="IA338" s="18"/>
      <c r="IB338" s="18"/>
      <c r="IC338" s="18"/>
      <c r="ID338" s="18"/>
      <c r="IE338" s="18"/>
      <c r="IF338" s="18"/>
      <c r="IG338" s="18"/>
      <c r="IH338" s="18"/>
      <c r="II338" s="18"/>
      <c r="IJ338" s="18"/>
      <c r="IK338" s="18"/>
      <c r="IL338" s="18"/>
      <c r="IM338" s="18"/>
      <c r="IN338" s="18"/>
      <c r="IO338" s="18"/>
      <c r="IP338" s="18"/>
      <c r="IQ338" s="18"/>
      <c r="IR338" s="18"/>
      <c r="IS338" s="18"/>
      <c r="IT338" s="18"/>
      <c r="IU338" s="18"/>
      <c r="IV338" s="18"/>
      <c r="IW338" s="18"/>
      <c r="IX338" s="18"/>
      <c r="IY338" s="18"/>
      <c r="IZ338" s="18"/>
      <c r="JA338" s="18"/>
      <c r="JB338" s="18"/>
      <c r="JC338" s="18"/>
      <c r="JD338" s="18"/>
      <c r="JE338" s="18"/>
      <c r="JF338" s="18"/>
      <c r="JG338" s="18"/>
      <c r="JH338" s="18"/>
      <c r="JI338" s="18"/>
      <c r="JJ338" s="18"/>
      <c r="JK338" s="18"/>
      <c r="JL338" s="18"/>
      <c r="JM338" s="18"/>
      <c r="JN338" s="18"/>
      <c r="JO338" s="18"/>
      <c r="JP338" s="18"/>
      <c r="JQ338" s="18"/>
      <c r="JR338" s="18"/>
      <c r="JS338" s="18"/>
      <c r="JT338" s="18"/>
      <c r="JU338" s="18"/>
      <c r="JV338" s="18"/>
      <c r="JW338" s="18"/>
      <c r="JX338" s="18"/>
      <c r="JY338" s="18"/>
      <c r="JZ338" s="18"/>
      <c r="KA338" s="18"/>
      <c r="KB338" s="18"/>
      <c r="KC338" s="18"/>
      <c r="KD338" s="18"/>
      <c r="KE338" s="18"/>
      <c r="KF338" s="18"/>
      <c r="KG338" s="18"/>
      <c r="KH338" s="18"/>
      <c r="KI338" s="18"/>
      <c r="KJ338" s="18"/>
      <c r="KK338" s="18"/>
      <c r="KL338" s="18"/>
      <c r="KM338" s="18"/>
      <c r="KN338" s="18"/>
      <c r="KO338" s="18"/>
      <c r="KP338" s="18"/>
      <c r="KQ338" s="18"/>
      <c r="KR338" s="18"/>
      <c r="KS338" s="18"/>
      <c r="KT338" s="18"/>
      <c r="KU338" s="18"/>
      <c r="KV338" s="18"/>
      <c r="KW338" s="18"/>
      <c r="KX338" s="18"/>
      <c r="KY338" s="18"/>
      <c r="KZ338" s="18"/>
      <c r="LA338" s="18"/>
    </row>
    <row r="339" spans="2:313" ht="12.75" thickBot="1" x14ac:dyDescent="0.25">
      <c r="B339" s="20"/>
      <c r="C339" s="55" t="s">
        <v>459</v>
      </c>
      <c r="D339" s="56"/>
      <c r="E339" s="56"/>
      <c r="F339" s="56"/>
      <c r="G339" s="56"/>
      <c r="H339" s="56"/>
      <c r="I339" s="56"/>
      <c r="J339" s="56"/>
      <c r="K339" s="56"/>
      <c r="L339" s="73"/>
      <c r="M339" s="20"/>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c r="IB339" s="18"/>
      <c r="IC339" s="18"/>
      <c r="ID339" s="18"/>
      <c r="IE339" s="18"/>
      <c r="IF339" s="18"/>
      <c r="IG339" s="18"/>
      <c r="IH339" s="18"/>
      <c r="II339" s="18"/>
      <c r="IJ339" s="18"/>
      <c r="IK339" s="18"/>
      <c r="IL339" s="18"/>
      <c r="IM339" s="18"/>
      <c r="IN339" s="18"/>
      <c r="IO339" s="18"/>
      <c r="IP339" s="18"/>
      <c r="IQ339" s="18"/>
      <c r="IR339" s="18"/>
      <c r="IS339" s="18"/>
      <c r="IT339" s="18"/>
      <c r="IU339" s="18"/>
      <c r="IV339" s="18"/>
      <c r="IW339" s="18"/>
      <c r="IX339" s="18"/>
      <c r="IY339" s="18"/>
      <c r="IZ339" s="18"/>
      <c r="JA339" s="18"/>
      <c r="JB339" s="18"/>
      <c r="JC339" s="18"/>
      <c r="JD339" s="18"/>
      <c r="JE339" s="18"/>
      <c r="JF339" s="18"/>
      <c r="JG339" s="18"/>
      <c r="JH339" s="18"/>
      <c r="JI339" s="18"/>
      <c r="JJ339" s="18"/>
      <c r="JK339" s="18"/>
      <c r="JL339" s="18"/>
      <c r="JM339" s="18"/>
      <c r="JN339" s="18"/>
      <c r="JO339" s="18"/>
      <c r="JP339" s="18"/>
      <c r="JQ339" s="18"/>
      <c r="JR339" s="18"/>
      <c r="JS339" s="18"/>
      <c r="JT339" s="18"/>
      <c r="JU339" s="18"/>
      <c r="JV339" s="18"/>
      <c r="JW339" s="18"/>
      <c r="JX339" s="18"/>
      <c r="JY339" s="18"/>
      <c r="JZ339" s="18"/>
      <c r="KA339" s="18"/>
      <c r="KB339" s="18"/>
      <c r="KC339" s="18"/>
      <c r="KD339" s="18"/>
      <c r="KE339" s="18"/>
      <c r="KF339" s="18"/>
      <c r="KG339" s="18"/>
      <c r="KH339" s="18"/>
      <c r="KI339" s="18"/>
      <c r="KJ339" s="18"/>
      <c r="KK339" s="18"/>
      <c r="KL339" s="18"/>
      <c r="KM339" s="18"/>
      <c r="KN339" s="18"/>
      <c r="KO339" s="18"/>
      <c r="KP339" s="18"/>
      <c r="KQ339" s="18"/>
      <c r="KR339" s="18"/>
      <c r="KS339" s="18"/>
      <c r="KT339" s="18"/>
      <c r="KU339" s="18"/>
      <c r="KV339" s="18"/>
      <c r="KW339" s="18"/>
      <c r="KX339" s="18"/>
      <c r="KY339" s="18"/>
      <c r="KZ339" s="18"/>
      <c r="LA339" s="18"/>
    </row>
    <row r="340" spans="2:313" ht="3" customHeight="1" x14ac:dyDescent="0.2">
      <c r="B340" s="20"/>
      <c r="C340" s="42"/>
      <c r="D340" s="42"/>
      <c r="E340" s="42"/>
      <c r="F340" s="42"/>
      <c r="G340" s="42"/>
      <c r="H340" s="42"/>
      <c r="I340" s="42"/>
      <c r="J340" s="42"/>
      <c r="K340" s="42"/>
      <c r="L340" s="42"/>
      <c r="M340" s="20"/>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c r="IB340" s="18"/>
      <c r="IC340" s="18"/>
      <c r="ID340" s="18"/>
      <c r="IE340" s="18"/>
      <c r="IF340" s="18"/>
      <c r="IG340" s="18"/>
      <c r="IH340" s="18"/>
      <c r="II340" s="18"/>
      <c r="IJ340" s="18"/>
      <c r="IK340" s="18"/>
      <c r="IL340" s="18"/>
      <c r="IM340" s="18"/>
      <c r="IN340" s="18"/>
      <c r="IO340" s="18"/>
      <c r="IP340" s="18"/>
      <c r="IQ340" s="18"/>
      <c r="IR340" s="18"/>
      <c r="IS340" s="18"/>
      <c r="IT340" s="18"/>
      <c r="IU340" s="18"/>
      <c r="IV340" s="18"/>
      <c r="IW340" s="18"/>
      <c r="IX340" s="18"/>
      <c r="IY340" s="18"/>
      <c r="IZ340" s="18"/>
      <c r="JA340" s="18"/>
      <c r="JB340" s="18"/>
      <c r="JC340" s="18"/>
      <c r="JD340" s="18"/>
      <c r="JE340" s="18"/>
      <c r="JF340" s="18"/>
      <c r="JG340" s="18"/>
      <c r="JH340" s="18"/>
      <c r="JI340" s="18"/>
      <c r="JJ340" s="18"/>
      <c r="JK340" s="18"/>
      <c r="JL340" s="18"/>
      <c r="JM340" s="18"/>
      <c r="JN340" s="18"/>
      <c r="JO340" s="18"/>
      <c r="JP340" s="18"/>
      <c r="JQ340" s="18"/>
      <c r="JR340" s="18"/>
      <c r="JS340" s="18"/>
      <c r="JT340" s="18"/>
      <c r="JU340" s="18"/>
      <c r="JV340" s="18"/>
      <c r="JW340" s="18"/>
      <c r="JX340" s="18"/>
      <c r="JY340" s="18"/>
      <c r="JZ340" s="18"/>
      <c r="KA340" s="18"/>
      <c r="KB340" s="18"/>
      <c r="KC340" s="18"/>
      <c r="KD340" s="18"/>
      <c r="KE340" s="18"/>
      <c r="KF340" s="18"/>
      <c r="KG340" s="18"/>
      <c r="KH340" s="18"/>
      <c r="KI340" s="18"/>
      <c r="KJ340" s="18"/>
      <c r="KK340" s="18"/>
      <c r="KL340" s="18"/>
      <c r="KM340" s="18"/>
      <c r="KN340" s="18"/>
      <c r="KO340" s="18"/>
      <c r="KP340" s="18"/>
      <c r="KQ340" s="18"/>
      <c r="KR340" s="18"/>
      <c r="KS340" s="18"/>
      <c r="KT340" s="18"/>
      <c r="KU340" s="18"/>
      <c r="KV340" s="18"/>
      <c r="KW340" s="18"/>
      <c r="KX340" s="18"/>
      <c r="KY340" s="18"/>
      <c r="KZ340" s="18"/>
      <c r="LA340" s="18"/>
    </row>
    <row r="341" spans="2:313" x14ac:dyDescent="0.2">
      <c r="B341" s="20"/>
      <c r="C341" s="43" t="s">
        <v>426</v>
      </c>
      <c r="D341" s="43"/>
      <c r="E341" s="43"/>
      <c r="F341" s="43"/>
      <c r="G341" s="43"/>
      <c r="H341" s="43"/>
      <c r="I341" s="43"/>
      <c r="J341" s="43"/>
      <c r="K341" s="43"/>
      <c r="L341" s="43"/>
      <c r="M341" s="20"/>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c r="IB341" s="18"/>
      <c r="IC341" s="18"/>
      <c r="ID341" s="18"/>
      <c r="IE341" s="18"/>
      <c r="IF341" s="18"/>
      <c r="IG341" s="18"/>
      <c r="IH341" s="18"/>
      <c r="II341" s="18"/>
      <c r="IJ341" s="18"/>
      <c r="IK341" s="18"/>
      <c r="IL341" s="18"/>
      <c r="IM341" s="18"/>
      <c r="IN341" s="18"/>
      <c r="IO341" s="18"/>
      <c r="IP341" s="18"/>
      <c r="IQ341" s="18"/>
      <c r="IR341" s="18"/>
      <c r="IS341" s="18"/>
      <c r="IT341" s="18"/>
      <c r="IU341" s="18"/>
      <c r="IV341" s="18"/>
      <c r="IW341" s="18"/>
      <c r="IX341" s="18"/>
      <c r="IY341" s="18"/>
      <c r="IZ341" s="18"/>
      <c r="JA341" s="18"/>
      <c r="JB341" s="18"/>
      <c r="JC341" s="18"/>
      <c r="JD341" s="18"/>
      <c r="JE341" s="18"/>
      <c r="JF341" s="18"/>
      <c r="JG341" s="18"/>
      <c r="JH341" s="18"/>
      <c r="JI341" s="18"/>
      <c r="JJ341" s="18"/>
      <c r="JK341" s="18"/>
      <c r="JL341" s="18"/>
      <c r="JM341" s="18"/>
      <c r="JN341" s="18"/>
      <c r="JO341" s="18"/>
      <c r="JP341" s="18"/>
      <c r="JQ341" s="18"/>
      <c r="JR341" s="18"/>
      <c r="JS341" s="18"/>
      <c r="JT341" s="18"/>
      <c r="JU341" s="18"/>
      <c r="JV341" s="18"/>
      <c r="JW341" s="18"/>
      <c r="JX341" s="18"/>
      <c r="JY341" s="18"/>
      <c r="JZ341" s="18"/>
      <c r="KA341" s="18"/>
      <c r="KB341" s="18"/>
      <c r="KC341" s="18"/>
      <c r="KD341" s="18"/>
      <c r="KE341" s="18"/>
      <c r="KF341" s="18"/>
      <c r="KG341" s="18"/>
      <c r="KH341" s="18"/>
      <c r="KI341" s="18"/>
      <c r="KJ341" s="18"/>
      <c r="KK341" s="18"/>
      <c r="KL341" s="18"/>
      <c r="KM341" s="18"/>
      <c r="KN341" s="18"/>
      <c r="KO341" s="18"/>
      <c r="KP341" s="18"/>
      <c r="KQ341" s="18"/>
      <c r="KR341" s="18"/>
      <c r="KS341" s="18"/>
      <c r="KT341" s="18"/>
      <c r="KU341" s="18"/>
      <c r="KV341" s="18"/>
      <c r="KW341" s="18"/>
      <c r="KX341" s="18"/>
      <c r="KY341" s="18"/>
      <c r="KZ341" s="18"/>
      <c r="LA341" s="18"/>
    </row>
    <row r="342" spans="2:313" ht="3" customHeight="1" x14ac:dyDescent="0.2">
      <c r="B342" s="20"/>
      <c r="C342" s="42"/>
      <c r="D342" s="42"/>
      <c r="E342" s="42"/>
      <c r="F342" s="42"/>
      <c r="G342" s="42"/>
      <c r="H342" s="42"/>
      <c r="I342" s="42"/>
      <c r="J342" s="42"/>
      <c r="K342" s="42"/>
      <c r="L342" s="42"/>
      <c r="M342" s="20"/>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8"/>
      <c r="HI342" s="18"/>
      <c r="HJ342" s="18"/>
      <c r="HK342" s="18"/>
      <c r="HL342" s="18"/>
      <c r="HM342" s="18"/>
      <c r="HN342" s="18"/>
      <c r="HO342" s="18"/>
      <c r="HP342" s="18"/>
      <c r="HQ342" s="18"/>
      <c r="HR342" s="18"/>
      <c r="HS342" s="18"/>
      <c r="HT342" s="18"/>
      <c r="HU342" s="18"/>
      <c r="HV342" s="18"/>
      <c r="HW342" s="18"/>
      <c r="HX342" s="18"/>
      <c r="HY342" s="18"/>
      <c r="HZ342" s="18"/>
      <c r="IA342" s="18"/>
      <c r="IB342" s="18"/>
      <c r="IC342" s="18"/>
      <c r="ID342" s="18"/>
      <c r="IE342" s="18"/>
      <c r="IF342" s="18"/>
      <c r="IG342" s="18"/>
      <c r="IH342" s="18"/>
      <c r="II342" s="18"/>
      <c r="IJ342" s="18"/>
      <c r="IK342" s="18"/>
      <c r="IL342" s="18"/>
      <c r="IM342" s="18"/>
      <c r="IN342" s="18"/>
      <c r="IO342" s="18"/>
      <c r="IP342" s="18"/>
      <c r="IQ342" s="18"/>
      <c r="IR342" s="18"/>
      <c r="IS342" s="18"/>
      <c r="IT342" s="18"/>
      <c r="IU342" s="18"/>
      <c r="IV342" s="18"/>
      <c r="IW342" s="18"/>
      <c r="IX342" s="18"/>
      <c r="IY342" s="18"/>
      <c r="IZ342" s="18"/>
      <c r="JA342" s="18"/>
      <c r="JB342" s="18"/>
      <c r="JC342" s="18"/>
      <c r="JD342" s="18"/>
      <c r="JE342" s="18"/>
      <c r="JF342" s="18"/>
      <c r="JG342" s="18"/>
      <c r="JH342" s="18"/>
      <c r="JI342" s="18"/>
      <c r="JJ342" s="18"/>
      <c r="JK342" s="18"/>
      <c r="JL342" s="18"/>
      <c r="JM342" s="18"/>
      <c r="JN342" s="18"/>
      <c r="JO342" s="18"/>
      <c r="JP342" s="18"/>
      <c r="JQ342" s="18"/>
      <c r="JR342" s="18"/>
      <c r="JS342" s="18"/>
      <c r="JT342" s="18"/>
      <c r="JU342" s="18"/>
      <c r="JV342" s="18"/>
      <c r="JW342" s="18"/>
      <c r="JX342" s="18"/>
      <c r="JY342" s="18"/>
      <c r="JZ342" s="18"/>
      <c r="KA342" s="18"/>
      <c r="KB342" s="18"/>
      <c r="KC342" s="18"/>
      <c r="KD342" s="18"/>
      <c r="KE342" s="18"/>
      <c r="KF342" s="18"/>
      <c r="KG342" s="18"/>
      <c r="KH342" s="18"/>
      <c r="KI342" s="18"/>
      <c r="KJ342" s="18"/>
      <c r="KK342" s="18"/>
      <c r="KL342" s="18"/>
      <c r="KM342" s="18"/>
      <c r="KN342" s="18"/>
      <c r="KO342" s="18"/>
      <c r="KP342" s="18"/>
      <c r="KQ342" s="18"/>
      <c r="KR342" s="18"/>
      <c r="KS342" s="18"/>
      <c r="KT342" s="18"/>
      <c r="KU342" s="18"/>
      <c r="KV342" s="18"/>
      <c r="KW342" s="18"/>
      <c r="KX342" s="18"/>
      <c r="KY342" s="18"/>
      <c r="KZ342" s="18"/>
      <c r="LA342" s="18"/>
    </row>
    <row r="343" spans="2:313" ht="24" x14ac:dyDescent="0.2">
      <c r="B343" s="20"/>
      <c r="C343" s="59" t="s">
        <v>11</v>
      </c>
      <c r="D343" s="59" t="s">
        <v>14</v>
      </c>
      <c r="E343" s="59" t="s">
        <v>13</v>
      </c>
      <c r="F343" s="59">
        <v>2019</v>
      </c>
      <c r="G343" s="59">
        <v>2020</v>
      </c>
      <c r="H343" s="59">
        <v>2021</v>
      </c>
      <c r="I343" s="59">
        <v>2022</v>
      </c>
      <c r="J343" s="59">
        <v>2023</v>
      </c>
      <c r="K343" s="59">
        <v>2024</v>
      </c>
      <c r="L343" s="59">
        <v>2025</v>
      </c>
      <c r="M343" s="20"/>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c r="IB343" s="18"/>
      <c r="IC343" s="18"/>
      <c r="ID343" s="18"/>
      <c r="IE343" s="18"/>
      <c r="IF343" s="18"/>
      <c r="IG343" s="18"/>
      <c r="IH343" s="18"/>
      <c r="II343" s="18"/>
      <c r="IJ343" s="18"/>
      <c r="IK343" s="18"/>
      <c r="IL343" s="18"/>
      <c r="IM343" s="18"/>
      <c r="IN343" s="18"/>
      <c r="IO343" s="18"/>
      <c r="IP343" s="18"/>
      <c r="IQ343" s="18"/>
      <c r="IR343" s="18"/>
      <c r="IS343" s="18"/>
      <c r="IT343" s="18"/>
      <c r="IU343" s="18"/>
      <c r="IV343" s="18"/>
      <c r="IW343" s="18"/>
      <c r="IX343" s="18"/>
      <c r="IY343" s="18"/>
      <c r="IZ343" s="18"/>
      <c r="JA343" s="18"/>
      <c r="JB343" s="18"/>
      <c r="JC343" s="18"/>
      <c r="JD343" s="18"/>
      <c r="JE343" s="18"/>
      <c r="JF343" s="18"/>
      <c r="JG343" s="18"/>
      <c r="JH343" s="18"/>
      <c r="JI343" s="18"/>
      <c r="JJ343" s="18"/>
      <c r="JK343" s="18"/>
      <c r="JL343" s="18"/>
      <c r="JM343" s="18"/>
      <c r="JN343" s="18"/>
      <c r="JO343" s="18"/>
      <c r="JP343" s="18"/>
      <c r="JQ343" s="18"/>
      <c r="JR343" s="18"/>
      <c r="JS343" s="18"/>
      <c r="JT343" s="18"/>
      <c r="JU343" s="18"/>
      <c r="JV343" s="18"/>
      <c r="JW343" s="18"/>
      <c r="JX343" s="18"/>
      <c r="JY343" s="18"/>
      <c r="JZ343" s="18"/>
      <c r="KA343" s="18"/>
      <c r="KB343" s="18"/>
      <c r="KC343" s="18"/>
      <c r="KD343" s="18"/>
      <c r="KE343" s="18"/>
      <c r="KF343" s="18"/>
      <c r="KG343" s="18"/>
      <c r="KH343" s="18"/>
      <c r="KI343" s="18"/>
      <c r="KJ343" s="18"/>
      <c r="KK343" s="18"/>
      <c r="KL343" s="18"/>
      <c r="KM343" s="18"/>
      <c r="KN343" s="18"/>
      <c r="KO343" s="18"/>
      <c r="KP343" s="18"/>
      <c r="KQ343" s="18"/>
      <c r="KR343" s="18"/>
      <c r="KS343" s="18"/>
      <c r="KT343" s="18"/>
      <c r="KU343" s="18"/>
      <c r="KV343" s="18"/>
      <c r="KW343" s="18"/>
      <c r="KX343" s="18"/>
      <c r="KY343" s="18"/>
      <c r="KZ343" s="18"/>
      <c r="LA343" s="18"/>
    </row>
    <row r="344" spans="2:313" x14ac:dyDescent="0.2">
      <c r="B344" s="20"/>
      <c r="C344" s="60"/>
      <c r="D344" s="61" t="s">
        <v>77</v>
      </c>
      <c r="E344" s="62"/>
      <c r="F344" s="62"/>
      <c r="G344" s="62"/>
      <c r="H344" s="62"/>
      <c r="I344" s="62"/>
      <c r="J344" s="62"/>
      <c r="K344" s="62"/>
      <c r="L344" s="63"/>
      <c r="M344" s="20"/>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c r="IB344" s="18"/>
      <c r="IC344" s="18"/>
      <c r="ID344" s="18"/>
      <c r="IE344" s="18"/>
      <c r="IF344" s="18"/>
      <c r="IG344" s="18"/>
      <c r="IH344" s="18"/>
      <c r="II344" s="18"/>
      <c r="IJ344" s="18"/>
      <c r="IK344" s="18"/>
      <c r="IL344" s="18"/>
      <c r="IM344" s="18"/>
      <c r="IN344" s="18"/>
      <c r="IO344" s="18"/>
      <c r="IP344" s="18"/>
      <c r="IQ344" s="18"/>
      <c r="IR344" s="18"/>
      <c r="IS344" s="18"/>
      <c r="IT344" s="18"/>
      <c r="IU344" s="18"/>
      <c r="IV344" s="18"/>
      <c r="IW344" s="18"/>
      <c r="IX344" s="18"/>
      <c r="IY344" s="18"/>
      <c r="IZ344" s="18"/>
      <c r="JA344" s="18"/>
      <c r="JB344" s="18"/>
      <c r="JC344" s="18"/>
      <c r="JD344" s="18"/>
      <c r="JE344" s="18"/>
      <c r="JF344" s="18"/>
      <c r="JG344" s="18"/>
      <c r="JH344" s="18"/>
      <c r="JI344" s="18"/>
      <c r="JJ344" s="18"/>
      <c r="JK344" s="18"/>
      <c r="JL344" s="18"/>
      <c r="JM344" s="18"/>
      <c r="JN344" s="18"/>
      <c r="JO344" s="18"/>
      <c r="JP344" s="18"/>
      <c r="JQ344" s="18"/>
      <c r="JR344" s="18"/>
      <c r="JS344" s="18"/>
      <c r="JT344" s="18"/>
      <c r="JU344" s="18"/>
      <c r="JV344" s="18"/>
      <c r="JW344" s="18"/>
      <c r="JX344" s="18"/>
      <c r="JY344" s="18"/>
      <c r="JZ344" s="18"/>
      <c r="KA344" s="18"/>
      <c r="KB344" s="18"/>
      <c r="KC344" s="18"/>
      <c r="KD344" s="18"/>
      <c r="KE344" s="18"/>
      <c r="KF344" s="18"/>
      <c r="KG344" s="18"/>
      <c r="KH344" s="18"/>
      <c r="KI344" s="18"/>
      <c r="KJ344" s="18"/>
      <c r="KK344" s="18"/>
      <c r="KL344" s="18"/>
      <c r="KM344" s="18"/>
      <c r="KN344" s="18"/>
      <c r="KO344" s="18"/>
      <c r="KP344" s="18"/>
      <c r="KQ344" s="18"/>
      <c r="KR344" s="18"/>
      <c r="KS344" s="18"/>
      <c r="KT344" s="18"/>
      <c r="KU344" s="18"/>
      <c r="KV344" s="18"/>
      <c r="KW344" s="18"/>
      <c r="KX344" s="18"/>
      <c r="KY344" s="18"/>
      <c r="KZ344" s="18"/>
      <c r="LA344" s="18"/>
    </row>
    <row r="345" spans="2:313" ht="24" x14ac:dyDescent="0.2">
      <c r="B345" s="20"/>
      <c r="C345" s="64">
        <v>1</v>
      </c>
      <c r="D345" s="112" t="s">
        <v>297</v>
      </c>
      <c r="E345" s="64" t="s">
        <v>25</v>
      </c>
      <c r="F345" s="66">
        <f>SUM(F346:F347)</f>
        <v>0</v>
      </c>
      <c r="G345" s="66">
        <f t="shared" ref="G345:L345" si="60">SUM(G346:G347)</f>
        <v>0</v>
      </c>
      <c r="H345" s="66">
        <f t="shared" si="60"/>
        <v>0</v>
      </c>
      <c r="I345" s="66">
        <f t="shared" si="60"/>
        <v>0</v>
      </c>
      <c r="J345" s="66">
        <f t="shared" si="60"/>
        <v>0</v>
      </c>
      <c r="K345" s="66">
        <f t="shared" si="60"/>
        <v>0</v>
      </c>
      <c r="L345" s="66">
        <f t="shared" si="60"/>
        <v>0</v>
      </c>
      <c r="M345" s="20"/>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c r="IB345" s="18"/>
      <c r="IC345" s="18"/>
      <c r="ID345" s="18"/>
      <c r="IE345" s="18"/>
      <c r="IF345" s="18"/>
      <c r="IG345" s="18"/>
      <c r="IH345" s="18"/>
      <c r="II345" s="18"/>
      <c r="IJ345" s="18"/>
      <c r="IK345" s="18"/>
      <c r="IL345" s="18"/>
      <c r="IM345" s="18"/>
      <c r="IN345" s="18"/>
      <c r="IO345" s="18"/>
      <c r="IP345" s="18"/>
      <c r="IQ345" s="18"/>
      <c r="IR345" s="18"/>
      <c r="IS345" s="18"/>
      <c r="IT345" s="18"/>
      <c r="IU345" s="18"/>
      <c r="IV345" s="18"/>
      <c r="IW345" s="18"/>
      <c r="IX345" s="18"/>
      <c r="IY345" s="18"/>
      <c r="IZ345" s="18"/>
      <c r="JA345" s="18"/>
      <c r="JB345" s="18"/>
      <c r="JC345" s="18"/>
      <c r="JD345" s="18"/>
      <c r="JE345" s="18"/>
      <c r="JF345" s="18"/>
      <c r="JG345" s="18"/>
      <c r="JH345" s="18"/>
      <c r="JI345" s="18"/>
      <c r="JJ345" s="18"/>
      <c r="JK345" s="18"/>
      <c r="JL345" s="18"/>
      <c r="JM345" s="18"/>
      <c r="JN345" s="18"/>
      <c r="JO345" s="18"/>
      <c r="JP345" s="18"/>
      <c r="JQ345" s="18"/>
      <c r="JR345" s="18"/>
      <c r="JS345" s="18"/>
      <c r="JT345" s="18"/>
      <c r="JU345" s="18"/>
      <c r="JV345" s="18"/>
      <c r="JW345" s="18"/>
      <c r="JX345" s="18"/>
      <c r="JY345" s="18"/>
      <c r="JZ345" s="18"/>
      <c r="KA345" s="18"/>
      <c r="KB345" s="18"/>
      <c r="KC345" s="18"/>
      <c r="KD345" s="18"/>
      <c r="KE345" s="18"/>
      <c r="KF345" s="18"/>
      <c r="KG345" s="18"/>
      <c r="KH345" s="18"/>
      <c r="KI345" s="18"/>
      <c r="KJ345" s="18"/>
      <c r="KK345" s="18"/>
      <c r="KL345" s="18"/>
      <c r="KM345" s="18"/>
      <c r="KN345" s="18"/>
      <c r="KO345" s="18"/>
      <c r="KP345" s="18"/>
      <c r="KQ345" s="18"/>
      <c r="KR345" s="18"/>
      <c r="KS345" s="18"/>
      <c r="KT345" s="18"/>
      <c r="KU345" s="18"/>
      <c r="KV345" s="18"/>
      <c r="KW345" s="18"/>
      <c r="KX345" s="18"/>
      <c r="KY345" s="18"/>
      <c r="KZ345" s="18"/>
      <c r="LA345" s="18"/>
    </row>
    <row r="346" spans="2:313" x14ac:dyDescent="0.2">
      <c r="B346" s="20"/>
      <c r="C346" s="64"/>
      <c r="D346" s="153" t="s">
        <v>298</v>
      </c>
      <c r="E346" s="64" t="s">
        <v>25</v>
      </c>
      <c r="F346" s="154"/>
      <c r="G346" s="154"/>
      <c r="H346" s="154"/>
      <c r="I346" s="154"/>
      <c r="J346" s="154"/>
      <c r="K346" s="154"/>
      <c r="L346" s="154"/>
      <c r="M346" s="20"/>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8"/>
      <c r="HI346" s="18"/>
      <c r="HJ346" s="18"/>
      <c r="HK346" s="18"/>
      <c r="HL346" s="18"/>
      <c r="HM346" s="18"/>
      <c r="HN346" s="18"/>
      <c r="HO346" s="18"/>
      <c r="HP346" s="18"/>
      <c r="HQ346" s="18"/>
      <c r="HR346" s="18"/>
      <c r="HS346" s="18"/>
      <c r="HT346" s="18"/>
      <c r="HU346" s="18"/>
      <c r="HV346" s="18"/>
      <c r="HW346" s="18"/>
      <c r="HX346" s="18"/>
      <c r="HY346" s="18"/>
      <c r="HZ346" s="18"/>
      <c r="IA346" s="18"/>
      <c r="IB346" s="18"/>
      <c r="IC346" s="18"/>
      <c r="ID346" s="18"/>
      <c r="IE346" s="18"/>
      <c r="IF346" s="18"/>
      <c r="IG346" s="18"/>
      <c r="IH346" s="18"/>
      <c r="II346" s="18"/>
      <c r="IJ346" s="18"/>
      <c r="IK346" s="18"/>
      <c r="IL346" s="18"/>
      <c r="IM346" s="18"/>
      <c r="IN346" s="18"/>
      <c r="IO346" s="18"/>
      <c r="IP346" s="18"/>
      <c r="IQ346" s="18"/>
      <c r="IR346" s="18"/>
      <c r="IS346" s="18"/>
      <c r="IT346" s="18"/>
      <c r="IU346" s="18"/>
      <c r="IV346" s="18"/>
      <c r="IW346" s="18"/>
      <c r="IX346" s="18"/>
      <c r="IY346" s="18"/>
      <c r="IZ346" s="18"/>
      <c r="JA346" s="18"/>
      <c r="JB346" s="18"/>
      <c r="JC346" s="18"/>
      <c r="JD346" s="18"/>
      <c r="JE346" s="18"/>
      <c r="JF346" s="18"/>
      <c r="JG346" s="18"/>
      <c r="JH346" s="18"/>
      <c r="JI346" s="18"/>
      <c r="JJ346" s="18"/>
      <c r="JK346" s="18"/>
      <c r="JL346" s="18"/>
      <c r="JM346" s="18"/>
      <c r="JN346" s="18"/>
      <c r="JO346" s="18"/>
      <c r="JP346" s="18"/>
      <c r="JQ346" s="18"/>
      <c r="JR346" s="18"/>
      <c r="JS346" s="18"/>
      <c r="JT346" s="18"/>
      <c r="JU346" s="18"/>
      <c r="JV346" s="18"/>
      <c r="JW346" s="18"/>
      <c r="JX346" s="18"/>
      <c r="JY346" s="18"/>
      <c r="JZ346" s="18"/>
      <c r="KA346" s="18"/>
      <c r="KB346" s="18"/>
      <c r="KC346" s="18"/>
      <c r="KD346" s="18"/>
      <c r="KE346" s="18"/>
      <c r="KF346" s="18"/>
      <c r="KG346" s="18"/>
      <c r="KH346" s="18"/>
      <c r="KI346" s="18"/>
      <c r="KJ346" s="18"/>
      <c r="KK346" s="18"/>
      <c r="KL346" s="18"/>
      <c r="KM346" s="18"/>
      <c r="KN346" s="18"/>
      <c r="KO346" s="18"/>
      <c r="KP346" s="18"/>
      <c r="KQ346" s="18"/>
      <c r="KR346" s="18"/>
      <c r="KS346" s="18"/>
      <c r="KT346" s="18"/>
      <c r="KU346" s="18"/>
      <c r="KV346" s="18"/>
      <c r="KW346" s="18"/>
      <c r="KX346" s="18"/>
      <c r="KY346" s="18"/>
      <c r="KZ346" s="18"/>
      <c r="LA346" s="18"/>
    </row>
    <row r="347" spans="2:313" x14ac:dyDescent="0.2">
      <c r="B347" s="20"/>
      <c r="C347" s="64"/>
      <c r="D347" s="153" t="s">
        <v>299</v>
      </c>
      <c r="E347" s="64" t="s">
        <v>25</v>
      </c>
      <c r="F347" s="154"/>
      <c r="G347" s="154"/>
      <c r="H347" s="154"/>
      <c r="I347" s="154"/>
      <c r="J347" s="154"/>
      <c r="K347" s="154"/>
      <c r="L347" s="154"/>
      <c r="M347" s="20"/>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8"/>
      <c r="HI347" s="18"/>
      <c r="HJ347" s="18"/>
      <c r="HK347" s="18"/>
      <c r="HL347" s="18"/>
      <c r="HM347" s="18"/>
      <c r="HN347" s="18"/>
      <c r="HO347" s="18"/>
      <c r="HP347" s="18"/>
      <c r="HQ347" s="18"/>
      <c r="HR347" s="18"/>
      <c r="HS347" s="18"/>
      <c r="HT347" s="18"/>
      <c r="HU347" s="18"/>
      <c r="HV347" s="18"/>
      <c r="HW347" s="18"/>
      <c r="HX347" s="18"/>
      <c r="HY347" s="18"/>
      <c r="HZ347" s="18"/>
      <c r="IA347" s="18"/>
      <c r="IB347" s="18"/>
      <c r="IC347" s="18"/>
      <c r="ID347" s="18"/>
      <c r="IE347" s="18"/>
      <c r="IF347" s="18"/>
      <c r="IG347" s="18"/>
      <c r="IH347" s="18"/>
      <c r="II347" s="18"/>
      <c r="IJ347" s="18"/>
      <c r="IK347" s="18"/>
      <c r="IL347" s="18"/>
      <c r="IM347" s="18"/>
      <c r="IN347" s="18"/>
      <c r="IO347" s="18"/>
      <c r="IP347" s="18"/>
      <c r="IQ347" s="18"/>
      <c r="IR347" s="18"/>
      <c r="IS347" s="18"/>
      <c r="IT347" s="18"/>
      <c r="IU347" s="18"/>
      <c r="IV347" s="18"/>
      <c r="IW347" s="18"/>
      <c r="IX347" s="18"/>
      <c r="IY347" s="18"/>
      <c r="IZ347" s="18"/>
      <c r="JA347" s="18"/>
      <c r="JB347" s="18"/>
      <c r="JC347" s="18"/>
      <c r="JD347" s="18"/>
      <c r="JE347" s="18"/>
      <c r="JF347" s="18"/>
      <c r="JG347" s="18"/>
      <c r="JH347" s="18"/>
      <c r="JI347" s="18"/>
      <c r="JJ347" s="18"/>
      <c r="JK347" s="18"/>
      <c r="JL347" s="18"/>
      <c r="JM347" s="18"/>
      <c r="JN347" s="18"/>
      <c r="JO347" s="18"/>
      <c r="JP347" s="18"/>
      <c r="JQ347" s="18"/>
      <c r="JR347" s="18"/>
      <c r="JS347" s="18"/>
      <c r="JT347" s="18"/>
      <c r="JU347" s="18"/>
      <c r="JV347" s="18"/>
      <c r="JW347" s="18"/>
      <c r="JX347" s="18"/>
      <c r="JY347" s="18"/>
      <c r="JZ347" s="18"/>
      <c r="KA347" s="18"/>
      <c r="KB347" s="18"/>
      <c r="KC347" s="18"/>
      <c r="KD347" s="18"/>
      <c r="KE347" s="18"/>
      <c r="KF347" s="18"/>
      <c r="KG347" s="18"/>
      <c r="KH347" s="18"/>
      <c r="KI347" s="18"/>
      <c r="KJ347" s="18"/>
      <c r="KK347" s="18"/>
      <c r="KL347" s="18"/>
      <c r="KM347" s="18"/>
      <c r="KN347" s="18"/>
      <c r="KO347" s="18"/>
      <c r="KP347" s="18"/>
      <c r="KQ347" s="18"/>
      <c r="KR347" s="18"/>
      <c r="KS347" s="18"/>
      <c r="KT347" s="18"/>
      <c r="KU347" s="18"/>
      <c r="KV347" s="18"/>
      <c r="KW347" s="18"/>
      <c r="KX347" s="18"/>
      <c r="KY347" s="18"/>
      <c r="KZ347" s="18"/>
      <c r="LA347" s="18"/>
    </row>
    <row r="348" spans="2:313" ht="24" x14ac:dyDescent="0.2">
      <c r="B348" s="20"/>
      <c r="C348" s="64">
        <v>2</v>
      </c>
      <c r="D348" s="112" t="s">
        <v>300</v>
      </c>
      <c r="E348" s="64" t="s">
        <v>25</v>
      </c>
      <c r="F348" s="66">
        <f t="shared" ref="F348:L348" si="61">SUM(F349:F350)</f>
        <v>0</v>
      </c>
      <c r="G348" s="66">
        <f t="shared" si="61"/>
        <v>0</v>
      </c>
      <c r="H348" s="66">
        <f t="shared" si="61"/>
        <v>0</v>
      </c>
      <c r="I348" s="66">
        <f t="shared" si="61"/>
        <v>0</v>
      </c>
      <c r="J348" s="66">
        <f t="shared" si="61"/>
        <v>0</v>
      </c>
      <c r="K348" s="66">
        <f t="shared" si="61"/>
        <v>0</v>
      </c>
      <c r="L348" s="66">
        <f t="shared" si="61"/>
        <v>0</v>
      </c>
      <c r="M348" s="20"/>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8"/>
      <c r="HI348" s="18"/>
      <c r="HJ348" s="18"/>
      <c r="HK348" s="18"/>
      <c r="HL348" s="18"/>
      <c r="HM348" s="18"/>
      <c r="HN348" s="18"/>
      <c r="HO348" s="18"/>
      <c r="HP348" s="18"/>
      <c r="HQ348" s="18"/>
      <c r="HR348" s="18"/>
      <c r="HS348" s="18"/>
      <c r="HT348" s="18"/>
      <c r="HU348" s="18"/>
      <c r="HV348" s="18"/>
      <c r="HW348" s="18"/>
      <c r="HX348" s="18"/>
      <c r="HY348" s="18"/>
      <c r="HZ348" s="18"/>
      <c r="IA348" s="18"/>
      <c r="IB348" s="18"/>
      <c r="IC348" s="18"/>
      <c r="ID348" s="18"/>
      <c r="IE348" s="18"/>
      <c r="IF348" s="18"/>
      <c r="IG348" s="18"/>
      <c r="IH348" s="18"/>
      <c r="II348" s="18"/>
      <c r="IJ348" s="18"/>
      <c r="IK348" s="18"/>
      <c r="IL348" s="18"/>
      <c r="IM348" s="18"/>
      <c r="IN348" s="18"/>
      <c r="IO348" s="18"/>
      <c r="IP348" s="18"/>
      <c r="IQ348" s="18"/>
      <c r="IR348" s="18"/>
      <c r="IS348" s="18"/>
      <c r="IT348" s="18"/>
      <c r="IU348" s="18"/>
      <c r="IV348" s="18"/>
      <c r="IW348" s="18"/>
      <c r="IX348" s="18"/>
      <c r="IY348" s="18"/>
      <c r="IZ348" s="18"/>
      <c r="JA348" s="18"/>
      <c r="JB348" s="18"/>
      <c r="JC348" s="18"/>
      <c r="JD348" s="18"/>
      <c r="JE348" s="18"/>
      <c r="JF348" s="18"/>
      <c r="JG348" s="18"/>
      <c r="JH348" s="18"/>
      <c r="JI348" s="18"/>
      <c r="JJ348" s="18"/>
      <c r="JK348" s="18"/>
      <c r="JL348" s="18"/>
      <c r="JM348" s="18"/>
      <c r="JN348" s="18"/>
      <c r="JO348" s="18"/>
      <c r="JP348" s="18"/>
      <c r="JQ348" s="18"/>
      <c r="JR348" s="18"/>
      <c r="JS348" s="18"/>
      <c r="JT348" s="18"/>
      <c r="JU348" s="18"/>
      <c r="JV348" s="18"/>
      <c r="JW348" s="18"/>
      <c r="JX348" s="18"/>
      <c r="JY348" s="18"/>
      <c r="JZ348" s="18"/>
      <c r="KA348" s="18"/>
      <c r="KB348" s="18"/>
      <c r="KC348" s="18"/>
      <c r="KD348" s="18"/>
      <c r="KE348" s="18"/>
      <c r="KF348" s="18"/>
      <c r="KG348" s="18"/>
      <c r="KH348" s="18"/>
      <c r="KI348" s="18"/>
      <c r="KJ348" s="18"/>
      <c r="KK348" s="18"/>
      <c r="KL348" s="18"/>
      <c r="KM348" s="18"/>
      <c r="KN348" s="18"/>
      <c r="KO348" s="18"/>
      <c r="KP348" s="18"/>
      <c r="KQ348" s="18"/>
      <c r="KR348" s="18"/>
      <c r="KS348" s="18"/>
      <c r="KT348" s="18"/>
      <c r="KU348" s="18"/>
      <c r="KV348" s="18"/>
      <c r="KW348" s="18"/>
      <c r="KX348" s="18"/>
      <c r="KY348" s="18"/>
      <c r="KZ348" s="18"/>
      <c r="LA348" s="18"/>
    </row>
    <row r="349" spans="2:313" x14ac:dyDescent="0.2">
      <c r="B349" s="20"/>
      <c r="C349" s="64"/>
      <c r="D349" s="153" t="s">
        <v>298</v>
      </c>
      <c r="E349" s="64" t="s">
        <v>25</v>
      </c>
      <c r="F349" s="154"/>
      <c r="G349" s="154"/>
      <c r="H349" s="154"/>
      <c r="I349" s="154"/>
      <c r="J349" s="154"/>
      <c r="K349" s="154"/>
      <c r="L349" s="154"/>
      <c r="M349" s="20"/>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8"/>
      <c r="HI349" s="18"/>
      <c r="HJ349" s="18"/>
      <c r="HK349" s="18"/>
      <c r="HL349" s="18"/>
      <c r="HM349" s="18"/>
      <c r="HN349" s="18"/>
      <c r="HO349" s="18"/>
      <c r="HP349" s="18"/>
      <c r="HQ349" s="18"/>
      <c r="HR349" s="18"/>
      <c r="HS349" s="18"/>
      <c r="HT349" s="18"/>
      <c r="HU349" s="18"/>
      <c r="HV349" s="18"/>
      <c r="HW349" s="18"/>
      <c r="HX349" s="18"/>
      <c r="HY349" s="18"/>
      <c r="HZ349" s="18"/>
      <c r="IA349" s="18"/>
      <c r="IB349" s="18"/>
      <c r="IC349" s="18"/>
      <c r="ID349" s="18"/>
      <c r="IE349" s="18"/>
      <c r="IF349" s="18"/>
      <c r="IG349" s="18"/>
      <c r="IH349" s="18"/>
      <c r="II349" s="18"/>
      <c r="IJ349" s="18"/>
      <c r="IK349" s="18"/>
      <c r="IL349" s="18"/>
      <c r="IM349" s="18"/>
      <c r="IN349" s="18"/>
      <c r="IO349" s="18"/>
      <c r="IP349" s="18"/>
      <c r="IQ349" s="18"/>
      <c r="IR349" s="18"/>
      <c r="IS349" s="18"/>
      <c r="IT349" s="18"/>
      <c r="IU349" s="18"/>
      <c r="IV349" s="18"/>
      <c r="IW349" s="18"/>
      <c r="IX349" s="18"/>
      <c r="IY349" s="18"/>
      <c r="IZ349" s="18"/>
      <c r="JA349" s="18"/>
      <c r="JB349" s="18"/>
      <c r="JC349" s="18"/>
      <c r="JD349" s="18"/>
      <c r="JE349" s="18"/>
      <c r="JF349" s="18"/>
      <c r="JG349" s="18"/>
      <c r="JH349" s="18"/>
      <c r="JI349" s="18"/>
      <c r="JJ349" s="18"/>
      <c r="JK349" s="18"/>
      <c r="JL349" s="18"/>
      <c r="JM349" s="18"/>
      <c r="JN349" s="18"/>
      <c r="JO349" s="18"/>
      <c r="JP349" s="18"/>
      <c r="JQ349" s="18"/>
      <c r="JR349" s="18"/>
      <c r="JS349" s="18"/>
      <c r="JT349" s="18"/>
      <c r="JU349" s="18"/>
      <c r="JV349" s="18"/>
      <c r="JW349" s="18"/>
      <c r="JX349" s="18"/>
      <c r="JY349" s="18"/>
      <c r="JZ349" s="18"/>
      <c r="KA349" s="18"/>
      <c r="KB349" s="18"/>
      <c r="KC349" s="18"/>
      <c r="KD349" s="18"/>
      <c r="KE349" s="18"/>
      <c r="KF349" s="18"/>
      <c r="KG349" s="18"/>
      <c r="KH349" s="18"/>
      <c r="KI349" s="18"/>
      <c r="KJ349" s="18"/>
      <c r="KK349" s="18"/>
      <c r="KL349" s="18"/>
      <c r="KM349" s="18"/>
      <c r="KN349" s="18"/>
      <c r="KO349" s="18"/>
      <c r="KP349" s="18"/>
      <c r="KQ349" s="18"/>
      <c r="KR349" s="18"/>
      <c r="KS349" s="18"/>
      <c r="KT349" s="18"/>
      <c r="KU349" s="18"/>
      <c r="KV349" s="18"/>
      <c r="KW349" s="18"/>
      <c r="KX349" s="18"/>
      <c r="KY349" s="18"/>
      <c r="KZ349" s="18"/>
      <c r="LA349" s="18"/>
    </row>
    <row r="350" spans="2:313" x14ac:dyDescent="0.2">
      <c r="B350" s="20"/>
      <c r="C350" s="64"/>
      <c r="D350" s="153" t="s">
        <v>299</v>
      </c>
      <c r="E350" s="64" t="s">
        <v>25</v>
      </c>
      <c r="F350" s="154"/>
      <c r="G350" s="154"/>
      <c r="H350" s="154"/>
      <c r="I350" s="154"/>
      <c r="J350" s="154"/>
      <c r="K350" s="154"/>
      <c r="L350" s="154"/>
      <c r="M350" s="20"/>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8"/>
      <c r="HI350" s="18"/>
      <c r="HJ350" s="18"/>
      <c r="HK350" s="18"/>
      <c r="HL350" s="18"/>
      <c r="HM350" s="18"/>
      <c r="HN350" s="18"/>
      <c r="HO350" s="18"/>
      <c r="HP350" s="18"/>
      <c r="HQ350" s="18"/>
      <c r="HR350" s="18"/>
      <c r="HS350" s="18"/>
      <c r="HT350" s="18"/>
      <c r="HU350" s="18"/>
      <c r="HV350" s="18"/>
      <c r="HW350" s="18"/>
      <c r="HX350" s="18"/>
      <c r="HY350" s="18"/>
      <c r="HZ350" s="18"/>
      <c r="IA350" s="18"/>
      <c r="IB350" s="18"/>
      <c r="IC350" s="18"/>
      <c r="ID350" s="18"/>
      <c r="IE350" s="18"/>
      <c r="IF350" s="18"/>
      <c r="IG350" s="18"/>
      <c r="IH350" s="18"/>
      <c r="II350" s="18"/>
      <c r="IJ350" s="18"/>
      <c r="IK350" s="18"/>
      <c r="IL350" s="18"/>
      <c r="IM350" s="18"/>
      <c r="IN350" s="18"/>
      <c r="IO350" s="18"/>
      <c r="IP350" s="18"/>
      <c r="IQ350" s="18"/>
      <c r="IR350" s="18"/>
      <c r="IS350" s="18"/>
      <c r="IT350" s="18"/>
      <c r="IU350" s="18"/>
      <c r="IV350" s="18"/>
      <c r="IW350" s="18"/>
      <c r="IX350" s="18"/>
      <c r="IY350" s="18"/>
      <c r="IZ350" s="18"/>
      <c r="JA350" s="18"/>
      <c r="JB350" s="18"/>
      <c r="JC350" s="18"/>
      <c r="JD350" s="18"/>
      <c r="JE350" s="18"/>
      <c r="JF350" s="18"/>
      <c r="JG350" s="18"/>
      <c r="JH350" s="18"/>
      <c r="JI350" s="18"/>
      <c r="JJ350" s="18"/>
      <c r="JK350" s="18"/>
      <c r="JL350" s="18"/>
      <c r="JM350" s="18"/>
      <c r="JN350" s="18"/>
      <c r="JO350" s="18"/>
      <c r="JP350" s="18"/>
      <c r="JQ350" s="18"/>
      <c r="JR350" s="18"/>
      <c r="JS350" s="18"/>
      <c r="JT350" s="18"/>
      <c r="JU350" s="18"/>
      <c r="JV350" s="18"/>
      <c r="JW350" s="18"/>
      <c r="JX350" s="18"/>
      <c r="JY350" s="18"/>
      <c r="JZ350" s="18"/>
      <c r="KA350" s="18"/>
      <c r="KB350" s="18"/>
      <c r="KC350" s="18"/>
      <c r="KD350" s="18"/>
      <c r="KE350" s="18"/>
      <c r="KF350" s="18"/>
      <c r="KG350" s="18"/>
      <c r="KH350" s="18"/>
      <c r="KI350" s="18"/>
      <c r="KJ350" s="18"/>
      <c r="KK350" s="18"/>
      <c r="KL350" s="18"/>
      <c r="KM350" s="18"/>
      <c r="KN350" s="18"/>
      <c r="KO350" s="18"/>
      <c r="KP350" s="18"/>
      <c r="KQ350" s="18"/>
      <c r="KR350" s="18"/>
      <c r="KS350" s="18"/>
      <c r="KT350" s="18"/>
      <c r="KU350" s="18"/>
      <c r="KV350" s="18"/>
      <c r="KW350" s="18"/>
      <c r="KX350" s="18"/>
      <c r="KY350" s="18"/>
      <c r="KZ350" s="18"/>
      <c r="LA350" s="18"/>
    </row>
    <row r="351" spans="2:313" ht="24" x14ac:dyDescent="0.2">
      <c r="B351" s="20"/>
      <c r="C351" s="64">
        <v>3</v>
      </c>
      <c r="D351" s="112" t="s">
        <v>301</v>
      </c>
      <c r="E351" s="64" t="s">
        <v>25</v>
      </c>
      <c r="F351" s="66">
        <f t="shared" ref="F351:L351" si="62">SUM(F352:F353)</f>
        <v>0</v>
      </c>
      <c r="G351" s="66">
        <f t="shared" si="62"/>
        <v>0</v>
      </c>
      <c r="H351" s="66">
        <f t="shared" si="62"/>
        <v>0</v>
      </c>
      <c r="I351" s="66">
        <f t="shared" si="62"/>
        <v>0</v>
      </c>
      <c r="J351" s="66">
        <f t="shared" si="62"/>
        <v>0</v>
      </c>
      <c r="K351" s="66">
        <f t="shared" si="62"/>
        <v>0</v>
      </c>
      <c r="L351" s="66">
        <f t="shared" si="62"/>
        <v>0</v>
      </c>
      <c r="M351" s="20"/>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8"/>
      <c r="HI351" s="18"/>
      <c r="HJ351" s="18"/>
      <c r="HK351" s="18"/>
      <c r="HL351" s="18"/>
      <c r="HM351" s="18"/>
      <c r="HN351" s="18"/>
      <c r="HO351" s="18"/>
      <c r="HP351" s="18"/>
      <c r="HQ351" s="18"/>
      <c r="HR351" s="18"/>
      <c r="HS351" s="18"/>
      <c r="HT351" s="18"/>
      <c r="HU351" s="18"/>
      <c r="HV351" s="18"/>
      <c r="HW351" s="18"/>
      <c r="HX351" s="18"/>
      <c r="HY351" s="18"/>
      <c r="HZ351" s="18"/>
      <c r="IA351" s="18"/>
      <c r="IB351" s="18"/>
      <c r="IC351" s="18"/>
      <c r="ID351" s="18"/>
      <c r="IE351" s="18"/>
      <c r="IF351" s="18"/>
      <c r="IG351" s="18"/>
      <c r="IH351" s="18"/>
      <c r="II351" s="18"/>
      <c r="IJ351" s="18"/>
      <c r="IK351" s="18"/>
      <c r="IL351" s="18"/>
      <c r="IM351" s="18"/>
      <c r="IN351" s="18"/>
      <c r="IO351" s="18"/>
      <c r="IP351" s="18"/>
      <c r="IQ351" s="18"/>
      <c r="IR351" s="18"/>
      <c r="IS351" s="18"/>
      <c r="IT351" s="18"/>
      <c r="IU351" s="18"/>
      <c r="IV351" s="18"/>
      <c r="IW351" s="18"/>
      <c r="IX351" s="18"/>
      <c r="IY351" s="18"/>
      <c r="IZ351" s="18"/>
      <c r="JA351" s="18"/>
      <c r="JB351" s="18"/>
      <c r="JC351" s="18"/>
      <c r="JD351" s="18"/>
      <c r="JE351" s="18"/>
      <c r="JF351" s="18"/>
      <c r="JG351" s="18"/>
      <c r="JH351" s="18"/>
      <c r="JI351" s="18"/>
      <c r="JJ351" s="18"/>
      <c r="JK351" s="18"/>
      <c r="JL351" s="18"/>
      <c r="JM351" s="18"/>
      <c r="JN351" s="18"/>
      <c r="JO351" s="18"/>
      <c r="JP351" s="18"/>
      <c r="JQ351" s="18"/>
      <c r="JR351" s="18"/>
      <c r="JS351" s="18"/>
      <c r="JT351" s="18"/>
      <c r="JU351" s="18"/>
      <c r="JV351" s="18"/>
      <c r="JW351" s="18"/>
      <c r="JX351" s="18"/>
      <c r="JY351" s="18"/>
      <c r="JZ351" s="18"/>
      <c r="KA351" s="18"/>
      <c r="KB351" s="18"/>
      <c r="KC351" s="18"/>
      <c r="KD351" s="18"/>
      <c r="KE351" s="18"/>
      <c r="KF351" s="18"/>
      <c r="KG351" s="18"/>
      <c r="KH351" s="18"/>
      <c r="KI351" s="18"/>
      <c r="KJ351" s="18"/>
      <c r="KK351" s="18"/>
      <c r="KL351" s="18"/>
      <c r="KM351" s="18"/>
      <c r="KN351" s="18"/>
      <c r="KO351" s="18"/>
      <c r="KP351" s="18"/>
      <c r="KQ351" s="18"/>
      <c r="KR351" s="18"/>
      <c r="KS351" s="18"/>
      <c r="KT351" s="18"/>
      <c r="KU351" s="18"/>
      <c r="KV351" s="18"/>
      <c r="KW351" s="18"/>
      <c r="KX351" s="18"/>
      <c r="KY351" s="18"/>
      <c r="KZ351" s="18"/>
      <c r="LA351" s="18"/>
    </row>
    <row r="352" spans="2:313" x14ac:dyDescent="0.2">
      <c r="B352" s="20"/>
      <c r="C352" s="64"/>
      <c r="D352" s="153" t="s">
        <v>298</v>
      </c>
      <c r="E352" s="64" t="s">
        <v>25</v>
      </c>
      <c r="F352" s="154"/>
      <c r="G352" s="154"/>
      <c r="H352" s="154"/>
      <c r="I352" s="154"/>
      <c r="J352" s="154"/>
      <c r="K352" s="154"/>
      <c r="L352" s="154"/>
      <c r="M352" s="20"/>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8"/>
      <c r="HI352" s="18"/>
      <c r="HJ352" s="18"/>
      <c r="HK352" s="18"/>
      <c r="HL352" s="18"/>
      <c r="HM352" s="18"/>
      <c r="HN352" s="18"/>
      <c r="HO352" s="18"/>
      <c r="HP352" s="18"/>
      <c r="HQ352" s="18"/>
      <c r="HR352" s="18"/>
      <c r="HS352" s="18"/>
      <c r="HT352" s="18"/>
      <c r="HU352" s="18"/>
      <c r="HV352" s="18"/>
      <c r="HW352" s="18"/>
      <c r="HX352" s="18"/>
      <c r="HY352" s="18"/>
      <c r="HZ352" s="18"/>
      <c r="IA352" s="18"/>
      <c r="IB352" s="18"/>
      <c r="IC352" s="18"/>
      <c r="ID352" s="18"/>
      <c r="IE352" s="18"/>
      <c r="IF352" s="18"/>
      <c r="IG352" s="18"/>
      <c r="IH352" s="18"/>
      <c r="II352" s="18"/>
      <c r="IJ352" s="18"/>
      <c r="IK352" s="18"/>
      <c r="IL352" s="18"/>
      <c r="IM352" s="18"/>
      <c r="IN352" s="18"/>
      <c r="IO352" s="18"/>
      <c r="IP352" s="18"/>
      <c r="IQ352" s="18"/>
      <c r="IR352" s="18"/>
      <c r="IS352" s="18"/>
      <c r="IT352" s="18"/>
      <c r="IU352" s="18"/>
      <c r="IV352" s="18"/>
      <c r="IW352" s="18"/>
      <c r="IX352" s="18"/>
      <c r="IY352" s="18"/>
      <c r="IZ352" s="18"/>
      <c r="JA352" s="18"/>
      <c r="JB352" s="18"/>
      <c r="JC352" s="18"/>
      <c r="JD352" s="18"/>
      <c r="JE352" s="18"/>
      <c r="JF352" s="18"/>
      <c r="JG352" s="18"/>
      <c r="JH352" s="18"/>
      <c r="JI352" s="18"/>
      <c r="JJ352" s="18"/>
      <c r="JK352" s="18"/>
      <c r="JL352" s="18"/>
      <c r="JM352" s="18"/>
      <c r="JN352" s="18"/>
      <c r="JO352" s="18"/>
      <c r="JP352" s="18"/>
      <c r="JQ352" s="18"/>
      <c r="JR352" s="18"/>
      <c r="JS352" s="18"/>
      <c r="JT352" s="18"/>
      <c r="JU352" s="18"/>
      <c r="JV352" s="18"/>
      <c r="JW352" s="18"/>
      <c r="JX352" s="18"/>
      <c r="JY352" s="18"/>
      <c r="JZ352" s="18"/>
      <c r="KA352" s="18"/>
      <c r="KB352" s="18"/>
      <c r="KC352" s="18"/>
      <c r="KD352" s="18"/>
      <c r="KE352" s="18"/>
      <c r="KF352" s="18"/>
      <c r="KG352" s="18"/>
      <c r="KH352" s="18"/>
      <c r="KI352" s="18"/>
      <c r="KJ352" s="18"/>
      <c r="KK352" s="18"/>
      <c r="KL352" s="18"/>
      <c r="KM352" s="18"/>
      <c r="KN352" s="18"/>
      <c r="KO352" s="18"/>
      <c r="KP352" s="18"/>
      <c r="KQ352" s="18"/>
      <c r="KR352" s="18"/>
      <c r="KS352" s="18"/>
      <c r="KT352" s="18"/>
      <c r="KU352" s="18"/>
      <c r="KV352" s="18"/>
      <c r="KW352" s="18"/>
      <c r="KX352" s="18"/>
      <c r="KY352" s="18"/>
      <c r="KZ352" s="18"/>
      <c r="LA352" s="18"/>
    </row>
    <row r="353" spans="2:313" x14ac:dyDescent="0.2">
      <c r="B353" s="20"/>
      <c r="C353" s="64"/>
      <c r="D353" s="153" t="s">
        <v>299</v>
      </c>
      <c r="E353" s="64" t="s">
        <v>25</v>
      </c>
      <c r="F353" s="154"/>
      <c r="G353" s="154"/>
      <c r="H353" s="154"/>
      <c r="I353" s="154"/>
      <c r="J353" s="154"/>
      <c r="K353" s="154"/>
      <c r="L353" s="154"/>
      <c r="M353" s="20"/>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8"/>
      <c r="HI353" s="18"/>
      <c r="HJ353" s="18"/>
      <c r="HK353" s="18"/>
      <c r="HL353" s="18"/>
      <c r="HM353" s="18"/>
      <c r="HN353" s="18"/>
      <c r="HO353" s="18"/>
      <c r="HP353" s="18"/>
      <c r="HQ353" s="18"/>
      <c r="HR353" s="18"/>
      <c r="HS353" s="18"/>
      <c r="HT353" s="18"/>
      <c r="HU353" s="18"/>
      <c r="HV353" s="18"/>
      <c r="HW353" s="18"/>
      <c r="HX353" s="18"/>
      <c r="HY353" s="18"/>
      <c r="HZ353" s="18"/>
      <c r="IA353" s="18"/>
      <c r="IB353" s="18"/>
      <c r="IC353" s="18"/>
      <c r="ID353" s="18"/>
      <c r="IE353" s="18"/>
      <c r="IF353" s="18"/>
      <c r="IG353" s="18"/>
      <c r="IH353" s="18"/>
      <c r="II353" s="18"/>
      <c r="IJ353" s="18"/>
      <c r="IK353" s="18"/>
      <c r="IL353" s="18"/>
      <c r="IM353" s="18"/>
      <c r="IN353" s="18"/>
      <c r="IO353" s="18"/>
      <c r="IP353" s="18"/>
      <c r="IQ353" s="18"/>
      <c r="IR353" s="18"/>
      <c r="IS353" s="18"/>
      <c r="IT353" s="18"/>
      <c r="IU353" s="18"/>
      <c r="IV353" s="18"/>
      <c r="IW353" s="18"/>
      <c r="IX353" s="18"/>
      <c r="IY353" s="18"/>
      <c r="IZ353" s="18"/>
      <c r="JA353" s="18"/>
      <c r="JB353" s="18"/>
      <c r="JC353" s="18"/>
      <c r="JD353" s="18"/>
      <c r="JE353" s="18"/>
      <c r="JF353" s="18"/>
      <c r="JG353" s="18"/>
      <c r="JH353" s="18"/>
      <c r="JI353" s="18"/>
      <c r="JJ353" s="18"/>
      <c r="JK353" s="18"/>
      <c r="JL353" s="18"/>
      <c r="JM353" s="18"/>
      <c r="JN353" s="18"/>
      <c r="JO353" s="18"/>
      <c r="JP353" s="18"/>
      <c r="JQ353" s="18"/>
      <c r="JR353" s="18"/>
      <c r="JS353" s="18"/>
      <c r="JT353" s="18"/>
      <c r="JU353" s="18"/>
      <c r="JV353" s="18"/>
      <c r="JW353" s="18"/>
      <c r="JX353" s="18"/>
      <c r="JY353" s="18"/>
      <c r="JZ353" s="18"/>
      <c r="KA353" s="18"/>
      <c r="KB353" s="18"/>
      <c r="KC353" s="18"/>
      <c r="KD353" s="18"/>
      <c r="KE353" s="18"/>
      <c r="KF353" s="18"/>
      <c r="KG353" s="18"/>
      <c r="KH353" s="18"/>
      <c r="KI353" s="18"/>
      <c r="KJ353" s="18"/>
      <c r="KK353" s="18"/>
      <c r="KL353" s="18"/>
      <c r="KM353" s="18"/>
      <c r="KN353" s="18"/>
      <c r="KO353" s="18"/>
      <c r="KP353" s="18"/>
      <c r="KQ353" s="18"/>
      <c r="KR353" s="18"/>
      <c r="KS353" s="18"/>
      <c r="KT353" s="18"/>
      <c r="KU353" s="18"/>
      <c r="KV353" s="18"/>
      <c r="KW353" s="18"/>
      <c r="KX353" s="18"/>
      <c r="KY353" s="18"/>
      <c r="KZ353" s="18"/>
      <c r="LA353" s="18"/>
    </row>
    <row r="354" spans="2:313" ht="24" x14ac:dyDescent="0.2">
      <c r="B354" s="20"/>
      <c r="C354" s="64">
        <v>4</v>
      </c>
      <c r="D354" s="112" t="s">
        <v>302</v>
      </c>
      <c r="E354" s="64" t="s">
        <v>25</v>
      </c>
      <c r="F354" s="66">
        <f t="shared" ref="F354:L354" si="63">SUM(F355:F356)</f>
        <v>0</v>
      </c>
      <c r="G354" s="66">
        <f t="shared" si="63"/>
        <v>0</v>
      </c>
      <c r="H354" s="66">
        <f t="shared" si="63"/>
        <v>0</v>
      </c>
      <c r="I354" s="66">
        <f t="shared" si="63"/>
        <v>0</v>
      </c>
      <c r="J354" s="66">
        <f t="shared" si="63"/>
        <v>0</v>
      </c>
      <c r="K354" s="66">
        <f t="shared" si="63"/>
        <v>0</v>
      </c>
      <c r="L354" s="66">
        <f t="shared" si="63"/>
        <v>0</v>
      </c>
      <c r="M354" s="20"/>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8"/>
      <c r="HL354" s="18"/>
      <c r="HM354" s="18"/>
      <c r="HN354" s="18"/>
      <c r="HO354" s="18"/>
      <c r="HP354" s="18"/>
      <c r="HQ354" s="18"/>
      <c r="HR354" s="18"/>
      <c r="HS354" s="18"/>
      <c r="HT354" s="18"/>
      <c r="HU354" s="18"/>
      <c r="HV354" s="18"/>
      <c r="HW354" s="18"/>
      <c r="HX354" s="18"/>
      <c r="HY354" s="18"/>
      <c r="HZ354" s="18"/>
      <c r="IA354" s="18"/>
      <c r="IB354" s="18"/>
      <c r="IC354" s="18"/>
      <c r="ID354" s="18"/>
      <c r="IE354" s="18"/>
      <c r="IF354" s="18"/>
      <c r="IG354" s="18"/>
      <c r="IH354" s="18"/>
      <c r="II354" s="18"/>
      <c r="IJ354" s="18"/>
      <c r="IK354" s="18"/>
      <c r="IL354" s="18"/>
      <c r="IM354" s="18"/>
      <c r="IN354" s="18"/>
      <c r="IO354" s="18"/>
      <c r="IP354" s="18"/>
      <c r="IQ354" s="18"/>
      <c r="IR354" s="18"/>
      <c r="IS354" s="18"/>
      <c r="IT354" s="18"/>
      <c r="IU354" s="18"/>
      <c r="IV354" s="18"/>
      <c r="IW354" s="18"/>
      <c r="IX354" s="18"/>
      <c r="IY354" s="18"/>
      <c r="IZ354" s="18"/>
      <c r="JA354" s="18"/>
      <c r="JB354" s="18"/>
      <c r="JC354" s="18"/>
      <c r="JD354" s="18"/>
      <c r="JE354" s="18"/>
      <c r="JF354" s="18"/>
      <c r="JG354" s="18"/>
      <c r="JH354" s="18"/>
      <c r="JI354" s="18"/>
      <c r="JJ354" s="18"/>
      <c r="JK354" s="18"/>
      <c r="JL354" s="18"/>
      <c r="JM354" s="18"/>
      <c r="JN354" s="18"/>
      <c r="JO354" s="18"/>
      <c r="JP354" s="18"/>
      <c r="JQ354" s="18"/>
      <c r="JR354" s="18"/>
      <c r="JS354" s="18"/>
      <c r="JT354" s="18"/>
      <c r="JU354" s="18"/>
      <c r="JV354" s="18"/>
      <c r="JW354" s="18"/>
      <c r="JX354" s="18"/>
      <c r="JY354" s="18"/>
      <c r="JZ354" s="18"/>
      <c r="KA354" s="18"/>
      <c r="KB354" s="18"/>
      <c r="KC354" s="18"/>
      <c r="KD354" s="18"/>
      <c r="KE354" s="18"/>
      <c r="KF354" s="18"/>
      <c r="KG354" s="18"/>
      <c r="KH354" s="18"/>
      <c r="KI354" s="18"/>
      <c r="KJ354" s="18"/>
      <c r="KK354" s="18"/>
      <c r="KL354" s="18"/>
      <c r="KM354" s="18"/>
      <c r="KN354" s="18"/>
      <c r="KO354" s="18"/>
      <c r="KP354" s="18"/>
      <c r="KQ354" s="18"/>
      <c r="KR354" s="18"/>
      <c r="KS354" s="18"/>
      <c r="KT354" s="18"/>
      <c r="KU354" s="18"/>
      <c r="KV354" s="18"/>
      <c r="KW354" s="18"/>
      <c r="KX354" s="18"/>
      <c r="KY354" s="18"/>
      <c r="KZ354" s="18"/>
      <c r="LA354" s="18"/>
    </row>
    <row r="355" spans="2:313" x14ac:dyDescent="0.2">
      <c r="B355" s="20"/>
      <c r="C355" s="64"/>
      <c r="D355" s="153" t="s">
        <v>298</v>
      </c>
      <c r="E355" s="64" t="s">
        <v>25</v>
      </c>
      <c r="F355" s="154"/>
      <c r="G355" s="154"/>
      <c r="H355" s="154"/>
      <c r="I355" s="154"/>
      <c r="J355" s="154"/>
      <c r="K355" s="154"/>
      <c r="L355" s="154"/>
      <c r="M355" s="20"/>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8"/>
      <c r="HI355" s="18"/>
      <c r="HJ355" s="18"/>
      <c r="HK355" s="18"/>
      <c r="HL355" s="18"/>
      <c r="HM355" s="18"/>
      <c r="HN355" s="18"/>
      <c r="HO355" s="18"/>
      <c r="HP355" s="18"/>
      <c r="HQ355" s="18"/>
      <c r="HR355" s="18"/>
      <c r="HS355" s="18"/>
      <c r="HT355" s="18"/>
      <c r="HU355" s="18"/>
      <c r="HV355" s="18"/>
      <c r="HW355" s="18"/>
      <c r="HX355" s="18"/>
      <c r="HY355" s="18"/>
      <c r="HZ355" s="18"/>
      <c r="IA355" s="18"/>
      <c r="IB355" s="18"/>
      <c r="IC355" s="18"/>
      <c r="ID355" s="18"/>
      <c r="IE355" s="18"/>
      <c r="IF355" s="18"/>
      <c r="IG355" s="18"/>
      <c r="IH355" s="18"/>
      <c r="II355" s="18"/>
      <c r="IJ355" s="18"/>
      <c r="IK355" s="18"/>
      <c r="IL355" s="18"/>
      <c r="IM355" s="18"/>
      <c r="IN355" s="18"/>
      <c r="IO355" s="18"/>
      <c r="IP355" s="18"/>
      <c r="IQ355" s="18"/>
      <c r="IR355" s="18"/>
      <c r="IS355" s="18"/>
      <c r="IT355" s="18"/>
      <c r="IU355" s="18"/>
      <c r="IV355" s="18"/>
      <c r="IW355" s="18"/>
      <c r="IX355" s="18"/>
      <c r="IY355" s="18"/>
      <c r="IZ355" s="18"/>
      <c r="JA355" s="18"/>
      <c r="JB355" s="18"/>
      <c r="JC355" s="18"/>
      <c r="JD355" s="18"/>
      <c r="JE355" s="18"/>
      <c r="JF355" s="18"/>
      <c r="JG355" s="18"/>
      <c r="JH355" s="18"/>
      <c r="JI355" s="18"/>
      <c r="JJ355" s="18"/>
      <c r="JK355" s="18"/>
      <c r="JL355" s="18"/>
      <c r="JM355" s="18"/>
      <c r="JN355" s="18"/>
      <c r="JO355" s="18"/>
      <c r="JP355" s="18"/>
      <c r="JQ355" s="18"/>
      <c r="JR355" s="18"/>
      <c r="JS355" s="18"/>
      <c r="JT355" s="18"/>
      <c r="JU355" s="18"/>
      <c r="JV355" s="18"/>
      <c r="JW355" s="18"/>
      <c r="JX355" s="18"/>
      <c r="JY355" s="18"/>
      <c r="JZ355" s="18"/>
      <c r="KA355" s="18"/>
      <c r="KB355" s="18"/>
      <c r="KC355" s="18"/>
      <c r="KD355" s="18"/>
      <c r="KE355" s="18"/>
      <c r="KF355" s="18"/>
      <c r="KG355" s="18"/>
      <c r="KH355" s="18"/>
      <c r="KI355" s="18"/>
      <c r="KJ355" s="18"/>
      <c r="KK355" s="18"/>
      <c r="KL355" s="18"/>
      <c r="KM355" s="18"/>
      <c r="KN355" s="18"/>
      <c r="KO355" s="18"/>
      <c r="KP355" s="18"/>
      <c r="KQ355" s="18"/>
      <c r="KR355" s="18"/>
      <c r="KS355" s="18"/>
      <c r="KT355" s="18"/>
      <c r="KU355" s="18"/>
      <c r="KV355" s="18"/>
      <c r="KW355" s="18"/>
      <c r="KX355" s="18"/>
      <c r="KY355" s="18"/>
      <c r="KZ355" s="18"/>
      <c r="LA355" s="18"/>
    </row>
    <row r="356" spans="2:313" x14ac:dyDescent="0.2">
      <c r="B356" s="20"/>
      <c r="C356" s="64"/>
      <c r="D356" s="153" t="s">
        <v>299</v>
      </c>
      <c r="E356" s="64" t="s">
        <v>25</v>
      </c>
      <c r="F356" s="154"/>
      <c r="G356" s="154"/>
      <c r="H356" s="154"/>
      <c r="I356" s="154"/>
      <c r="J356" s="154"/>
      <c r="K356" s="154"/>
      <c r="L356" s="154"/>
      <c r="M356" s="20"/>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8"/>
      <c r="HI356" s="18"/>
      <c r="HJ356" s="18"/>
      <c r="HK356" s="18"/>
      <c r="HL356" s="18"/>
      <c r="HM356" s="18"/>
      <c r="HN356" s="18"/>
      <c r="HO356" s="18"/>
      <c r="HP356" s="18"/>
      <c r="HQ356" s="18"/>
      <c r="HR356" s="18"/>
      <c r="HS356" s="18"/>
      <c r="HT356" s="18"/>
      <c r="HU356" s="18"/>
      <c r="HV356" s="18"/>
      <c r="HW356" s="18"/>
      <c r="HX356" s="18"/>
      <c r="HY356" s="18"/>
      <c r="HZ356" s="18"/>
      <c r="IA356" s="18"/>
      <c r="IB356" s="18"/>
      <c r="IC356" s="18"/>
      <c r="ID356" s="18"/>
      <c r="IE356" s="18"/>
      <c r="IF356" s="18"/>
      <c r="IG356" s="18"/>
      <c r="IH356" s="18"/>
      <c r="II356" s="18"/>
      <c r="IJ356" s="18"/>
      <c r="IK356" s="18"/>
      <c r="IL356" s="18"/>
      <c r="IM356" s="18"/>
      <c r="IN356" s="18"/>
      <c r="IO356" s="18"/>
      <c r="IP356" s="18"/>
      <c r="IQ356" s="18"/>
      <c r="IR356" s="18"/>
      <c r="IS356" s="18"/>
      <c r="IT356" s="18"/>
      <c r="IU356" s="18"/>
      <c r="IV356" s="18"/>
      <c r="IW356" s="18"/>
      <c r="IX356" s="18"/>
      <c r="IY356" s="18"/>
      <c r="IZ356" s="18"/>
      <c r="JA356" s="18"/>
      <c r="JB356" s="18"/>
      <c r="JC356" s="18"/>
      <c r="JD356" s="18"/>
      <c r="JE356" s="18"/>
      <c r="JF356" s="18"/>
      <c r="JG356" s="18"/>
      <c r="JH356" s="18"/>
      <c r="JI356" s="18"/>
      <c r="JJ356" s="18"/>
      <c r="JK356" s="18"/>
      <c r="JL356" s="18"/>
      <c r="JM356" s="18"/>
      <c r="JN356" s="18"/>
      <c r="JO356" s="18"/>
      <c r="JP356" s="18"/>
      <c r="JQ356" s="18"/>
      <c r="JR356" s="18"/>
      <c r="JS356" s="18"/>
      <c r="JT356" s="18"/>
      <c r="JU356" s="18"/>
      <c r="JV356" s="18"/>
      <c r="JW356" s="18"/>
      <c r="JX356" s="18"/>
      <c r="JY356" s="18"/>
      <c r="JZ356" s="18"/>
      <c r="KA356" s="18"/>
      <c r="KB356" s="18"/>
      <c r="KC356" s="18"/>
      <c r="KD356" s="18"/>
      <c r="KE356" s="18"/>
      <c r="KF356" s="18"/>
      <c r="KG356" s="18"/>
      <c r="KH356" s="18"/>
      <c r="KI356" s="18"/>
      <c r="KJ356" s="18"/>
      <c r="KK356" s="18"/>
      <c r="KL356" s="18"/>
      <c r="KM356" s="18"/>
      <c r="KN356" s="18"/>
      <c r="KO356" s="18"/>
      <c r="KP356" s="18"/>
      <c r="KQ356" s="18"/>
      <c r="KR356" s="18"/>
      <c r="KS356" s="18"/>
      <c r="KT356" s="18"/>
      <c r="KU356" s="18"/>
      <c r="KV356" s="18"/>
      <c r="KW356" s="18"/>
      <c r="KX356" s="18"/>
      <c r="KY356" s="18"/>
      <c r="KZ356" s="18"/>
      <c r="LA356" s="18"/>
    </row>
    <row r="357" spans="2:313" ht="24" x14ac:dyDescent="0.2">
      <c r="B357" s="20"/>
      <c r="C357" s="64">
        <v>5</v>
      </c>
      <c r="D357" s="112" t="s">
        <v>303</v>
      </c>
      <c r="E357" s="64" t="s">
        <v>25</v>
      </c>
      <c r="F357" s="66">
        <f t="shared" ref="F357:L357" si="64">SUM(F358:F359)</f>
        <v>0</v>
      </c>
      <c r="G357" s="66">
        <f t="shared" si="64"/>
        <v>0</v>
      </c>
      <c r="H357" s="66">
        <f t="shared" si="64"/>
        <v>0</v>
      </c>
      <c r="I357" s="66">
        <f t="shared" si="64"/>
        <v>0</v>
      </c>
      <c r="J357" s="66">
        <f t="shared" si="64"/>
        <v>0</v>
      </c>
      <c r="K357" s="66">
        <f t="shared" si="64"/>
        <v>0</v>
      </c>
      <c r="L357" s="66">
        <f t="shared" si="64"/>
        <v>0</v>
      </c>
      <c r="M357" s="20"/>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8"/>
      <c r="HI357" s="18"/>
      <c r="HJ357" s="18"/>
      <c r="HK357" s="18"/>
      <c r="HL357" s="18"/>
      <c r="HM357" s="18"/>
      <c r="HN357" s="18"/>
      <c r="HO357" s="18"/>
      <c r="HP357" s="18"/>
      <c r="HQ357" s="18"/>
      <c r="HR357" s="18"/>
      <c r="HS357" s="18"/>
      <c r="HT357" s="18"/>
      <c r="HU357" s="18"/>
      <c r="HV357" s="18"/>
      <c r="HW357" s="18"/>
      <c r="HX357" s="18"/>
      <c r="HY357" s="18"/>
      <c r="HZ357" s="18"/>
      <c r="IA357" s="18"/>
      <c r="IB357" s="18"/>
      <c r="IC357" s="18"/>
      <c r="ID357" s="18"/>
      <c r="IE357" s="18"/>
      <c r="IF357" s="18"/>
      <c r="IG357" s="18"/>
      <c r="IH357" s="18"/>
      <c r="II357" s="18"/>
      <c r="IJ357" s="18"/>
      <c r="IK357" s="18"/>
      <c r="IL357" s="18"/>
      <c r="IM357" s="18"/>
      <c r="IN357" s="18"/>
      <c r="IO357" s="18"/>
      <c r="IP357" s="18"/>
      <c r="IQ357" s="18"/>
      <c r="IR357" s="18"/>
      <c r="IS357" s="18"/>
      <c r="IT357" s="18"/>
      <c r="IU357" s="18"/>
      <c r="IV357" s="18"/>
      <c r="IW357" s="18"/>
      <c r="IX357" s="18"/>
      <c r="IY357" s="18"/>
      <c r="IZ357" s="18"/>
      <c r="JA357" s="18"/>
      <c r="JB357" s="18"/>
      <c r="JC357" s="18"/>
      <c r="JD357" s="18"/>
      <c r="JE357" s="18"/>
      <c r="JF357" s="18"/>
      <c r="JG357" s="18"/>
      <c r="JH357" s="18"/>
      <c r="JI357" s="18"/>
      <c r="JJ357" s="18"/>
      <c r="JK357" s="18"/>
      <c r="JL357" s="18"/>
      <c r="JM357" s="18"/>
      <c r="JN357" s="18"/>
      <c r="JO357" s="18"/>
      <c r="JP357" s="18"/>
      <c r="JQ357" s="18"/>
      <c r="JR357" s="18"/>
      <c r="JS357" s="18"/>
      <c r="JT357" s="18"/>
      <c r="JU357" s="18"/>
      <c r="JV357" s="18"/>
      <c r="JW357" s="18"/>
      <c r="JX357" s="18"/>
      <c r="JY357" s="18"/>
      <c r="JZ357" s="18"/>
      <c r="KA357" s="18"/>
      <c r="KB357" s="18"/>
      <c r="KC357" s="18"/>
      <c r="KD357" s="18"/>
      <c r="KE357" s="18"/>
      <c r="KF357" s="18"/>
      <c r="KG357" s="18"/>
      <c r="KH357" s="18"/>
      <c r="KI357" s="18"/>
      <c r="KJ357" s="18"/>
      <c r="KK357" s="18"/>
      <c r="KL357" s="18"/>
      <c r="KM357" s="18"/>
      <c r="KN357" s="18"/>
      <c r="KO357" s="18"/>
      <c r="KP357" s="18"/>
      <c r="KQ357" s="18"/>
      <c r="KR357" s="18"/>
      <c r="KS357" s="18"/>
      <c r="KT357" s="18"/>
      <c r="KU357" s="18"/>
      <c r="KV357" s="18"/>
      <c r="KW357" s="18"/>
      <c r="KX357" s="18"/>
      <c r="KY357" s="18"/>
      <c r="KZ357" s="18"/>
      <c r="LA357" s="18"/>
    </row>
    <row r="358" spans="2:313" x14ac:dyDescent="0.2">
      <c r="B358" s="20"/>
      <c r="C358" s="64"/>
      <c r="D358" s="153" t="s">
        <v>298</v>
      </c>
      <c r="E358" s="64" t="s">
        <v>25</v>
      </c>
      <c r="F358" s="154"/>
      <c r="G358" s="154"/>
      <c r="H358" s="154"/>
      <c r="I358" s="154"/>
      <c r="J358" s="154"/>
      <c r="K358" s="154"/>
      <c r="L358" s="154"/>
      <c r="M358" s="20"/>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8"/>
      <c r="HI358" s="18"/>
      <c r="HJ358" s="18"/>
      <c r="HK358" s="18"/>
      <c r="HL358" s="18"/>
      <c r="HM358" s="18"/>
      <c r="HN358" s="18"/>
      <c r="HO358" s="18"/>
      <c r="HP358" s="18"/>
      <c r="HQ358" s="18"/>
      <c r="HR358" s="18"/>
      <c r="HS358" s="18"/>
      <c r="HT358" s="18"/>
      <c r="HU358" s="18"/>
      <c r="HV358" s="18"/>
      <c r="HW358" s="18"/>
      <c r="HX358" s="18"/>
      <c r="HY358" s="18"/>
      <c r="HZ358" s="18"/>
      <c r="IA358" s="18"/>
      <c r="IB358" s="18"/>
      <c r="IC358" s="18"/>
      <c r="ID358" s="18"/>
      <c r="IE358" s="18"/>
      <c r="IF358" s="18"/>
      <c r="IG358" s="18"/>
      <c r="IH358" s="18"/>
      <c r="II358" s="18"/>
      <c r="IJ358" s="18"/>
      <c r="IK358" s="18"/>
      <c r="IL358" s="18"/>
      <c r="IM358" s="18"/>
      <c r="IN358" s="18"/>
      <c r="IO358" s="18"/>
      <c r="IP358" s="18"/>
      <c r="IQ358" s="18"/>
      <c r="IR358" s="18"/>
      <c r="IS358" s="18"/>
      <c r="IT358" s="18"/>
      <c r="IU358" s="18"/>
      <c r="IV358" s="18"/>
      <c r="IW358" s="18"/>
      <c r="IX358" s="18"/>
      <c r="IY358" s="18"/>
      <c r="IZ358" s="18"/>
      <c r="JA358" s="18"/>
      <c r="JB358" s="18"/>
      <c r="JC358" s="18"/>
      <c r="JD358" s="18"/>
      <c r="JE358" s="18"/>
      <c r="JF358" s="18"/>
      <c r="JG358" s="18"/>
      <c r="JH358" s="18"/>
      <c r="JI358" s="18"/>
      <c r="JJ358" s="18"/>
      <c r="JK358" s="18"/>
      <c r="JL358" s="18"/>
      <c r="JM358" s="18"/>
      <c r="JN358" s="18"/>
      <c r="JO358" s="18"/>
      <c r="JP358" s="18"/>
      <c r="JQ358" s="18"/>
      <c r="JR358" s="18"/>
      <c r="JS358" s="18"/>
      <c r="JT358" s="18"/>
      <c r="JU358" s="18"/>
      <c r="JV358" s="18"/>
      <c r="JW358" s="18"/>
      <c r="JX358" s="18"/>
      <c r="JY358" s="18"/>
      <c r="JZ358" s="18"/>
      <c r="KA358" s="18"/>
      <c r="KB358" s="18"/>
      <c r="KC358" s="18"/>
      <c r="KD358" s="18"/>
      <c r="KE358" s="18"/>
      <c r="KF358" s="18"/>
      <c r="KG358" s="18"/>
      <c r="KH358" s="18"/>
      <c r="KI358" s="18"/>
      <c r="KJ358" s="18"/>
      <c r="KK358" s="18"/>
      <c r="KL358" s="18"/>
      <c r="KM358" s="18"/>
      <c r="KN358" s="18"/>
      <c r="KO358" s="18"/>
      <c r="KP358" s="18"/>
      <c r="KQ358" s="18"/>
      <c r="KR358" s="18"/>
      <c r="KS358" s="18"/>
      <c r="KT358" s="18"/>
      <c r="KU358" s="18"/>
      <c r="KV358" s="18"/>
      <c r="KW358" s="18"/>
      <c r="KX358" s="18"/>
      <c r="KY358" s="18"/>
      <c r="KZ358" s="18"/>
      <c r="LA358" s="18"/>
    </row>
    <row r="359" spans="2:313" x14ac:dyDescent="0.2">
      <c r="B359" s="20"/>
      <c r="C359" s="64"/>
      <c r="D359" s="153" t="s">
        <v>299</v>
      </c>
      <c r="E359" s="64" t="s">
        <v>25</v>
      </c>
      <c r="F359" s="154"/>
      <c r="G359" s="154"/>
      <c r="H359" s="154"/>
      <c r="I359" s="154"/>
      <c r="J359" s="154"/>
      <c r="K359" s="154"/>
      <c r="L359" s="154"/>
      <c r="M359" s="20"/>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8"/>
      <c r="HI359" s="18"/>
      <c r="HJ359" s="18"/>
      <c r="HK359" s="18"/>
      <c r="HL359" s="18"/>
      <c r="HM359" s="18"/>
      <c r="HN359" s="18"/>
      <c r="HO359" s="18"/>
      <c r="HP359" s="18"/>
      <c r="HQ359" s="18"/>
      <c r="HR359" s="18"/>
      <c r="HS359" s="18"/>
      <c r="HT359" s="18"/>
      <c r="HU359" s="18"/>
      <c r="HV359" s="18"/>
      <c r="HW359" s="18"/>
      <c r="HX359" s="18"/>
      <c r="HY359" s="18"/>
      <c r="HZ359" s="18"/>
      <c r="IA359" s="18"/>
      <c r="IB359" s="18"/>
      <c r="IC359" s="18"/>
      <c r="ID359" s="18"/>
      <c r="IE359" s="18"/>
      <c r="IF359" s="18"/>
      <c r="IG359" s="18"/>
      <c r="IH359" s="18"/>
      <c r="II359" s="18"/>
      <c r="IJ359" s="18"/>
      <c r="IK359" s="18"/>
      <c r="IL359" s="18"/>
      <c r="IM359" s="18"/>
      <c r="IN359" s="18"/>
      <c r="IO359" s="18"/>
      <c r="IP359" s="18"/>
      <c r="IQ359" s="18"/>
      <c r="IR359" s="18"/>
      <c r="IS359" s="18"/>
      <c r="IT359" s="18"/>
      <c r="IU359" s="18"/>
      <c r="IV359" s="18"/>
      <c r="IW359" s="18"/>
      <c r="IX359" s="18"/>
      <c r="IY359" s="18"/>
      <c r="IZ359" s="18"/>
      <c r="JA359" s="18"/>
      <c r="JB359" s="18"/>
      <c r="JC359" s="18"/>
      <c r="JD359" s="18"/>
      <c r="JE359" s="18"/>
      <c r="JF359" s="18"/>
      <c r="JG359" s="18"/>
      <c r="JH359" s="18"/>
      <c r="JI359" s="18"/>
      <c r="JJ359" s="18"/>
      <c r="JK359" s="18"/>
      <c r="JL359" s="18"/>
      <c r="JM359" s="18"/>
      <c r="JN359" s="18"/>
      <c r="JO359" s="18"/>
      <c r="JP359" s="18"/>
      <c r="JQ359" s="18"/>
      <c r="JR359" s="18"/>
      <c r="JS359" s="18"/>
      <c r="JT359" s="18"/>
      <c r="JU359" s="18"/>
      <c r="JV359" s="18"/>
      <c r="JW359" s="18"/>
      <c r="JX359" s="18"/>
      <c r="JY359" s="18"/>
      <c r="JZ359" s="18"/>
      <c r="KA359" s="18"/>
      <c r="KB359" s="18"/>
      <c r="KC359" s="18"/>
      <c r="KD359" s="18"/>
      <c r="KE359" s="18"/>
      <c r="KF359" s="18"/>
      <c r="KG359" s="18"/>
      <c r="KH359" s="18"/>
      <c r="KI359" s="18"/>
      <c r="KJ359" s="18"/>
      <c r="KK359" s="18"/>
      <c r="KL359" s="18"/>
      <c r="KM359" s="18"/>
      <c r="KN359" s="18"/>
      <c r="KO359" s="18"/>
      <c r="KP359" s="18"/>
      <c r="KQ359" s="18"/>
      <c r="KR359" s="18"/>
      <c r="KS359" s="18"/>
      <c r="KT359" s="18"/>
      <c r="KU359" s="18"/>
      <c r="KV359" s="18"/>
      <c r="KW359" s="18"/>
      <c r="KX359" s="18"/>
      <c r="KY359" s="18"/>
      <c r="KZ359" s="18"/>
      <c r="LA359" s="18"/>
    </row>
    <row r="360" spans="2:313" x14ac:dyDescent="0.2">
      <c r="B360" s="20"/>
      <c r="C360" s="64">
        <v>6</v>
      </c>
      <c r="D360" s="69" t="s">
        <v>304</v>
      </c>
      <c r="E360" s="66"/>
      <c r="F360" s="627">
        <v>3825.2179999999998</v>
      </c>
      <c r="G360" s="627">
        <v>9632.223</v>
      </c>
      <c r="H360" s="627">
        <v>11665.713</v>
      </c>
      <c r="I360" s="627">
        <v>11906.425999999999</v>
      </c>
      <c r="J360" s="627">
        <f t="shared" ref="J360:L360" si="65">J345+J348+J351+J354+J357</f>
        <v>0</v>
      </c>
      <c r="K360" s="627">
        <f t="shared" si="65"/>
        <v>0</v>
      </c>
      <c r="L360" s="627">
        <f t="shared" si="65"/>
        <v>0</v>
      </c>
      <c r="M360" s="20"/>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8"/>
      <c r="HI360" s="18"/>
      <c r="HJ360" s="18"/>
      <c r="HK360" s="18"/>
      <c r="HL360" s="18"/>
      <c r="HM360" s="18"/>
      <c r="HN360" s="18"/>
      <c r="HO360" s="18"/>
      <c r="HP360" s="18"/>
      <c r="HQ360" s="18"/>
      <c r="HR360" s="18"/>
      <c r="HS360" s="18"/>
      <c r="HT360" s="18"/>
      <c r="HU360" s="18"/>
      <c r="HV360" s="18"/>
      <c r="HW360" s="18"/>
      <c r="HX360" s="18"/>
      <c r="HY360" s="18"/>
      <c r="HZ360" s="18"/>
      <c r="IA360" s="18"/>
      <c r="IB360" s="18"/>
      <c r="IC360" s="18"/>
      <c r="ID360" s="18"/>
      <c r="IE360" s="18"/>
      <c r="IF360" s="18"/>
      <c r="IG360" s="18"/>
      <c r="IH360" s="18"/>
      <c r="II360" s="18"/>
      <c r="IJ360" s="18"/>
      <c r="IK360" s="18"/>
      <c r="IL360" s="18"/>
      <c r="IM360" s="18"/>
      <c r="IN360" s="18"/>
      <c r="IO360" s="18"/>
      <c r="IP360" s="18"/>
      <c r="IQ360" s="18"/>
      <c r="IR360" s="18"/>
      <c r="IS360" s="18"/>
      <c r="IT360" s="18"/>
      <c r="IU360" s="18"/>
      <c r="IV360" s="18"/>
      <c r="IW360" s="18"/>
      <c r="IX360" s="18"/>
      <c r="IY360" s="18"/>
      <c r="IZ360" s="18"/>
      <c r="JA360" s="18"/>
      <c r="JB360" s="18"/>
      <c r="JC360" s="18"/>
      <c r="JD360" s="18"/>
      <c r="JE360" s="18"/>
      <c r="JF360" s="18"/>
      <c r="JG360" s="18"/>
      <c r="JH360" s="18"/>
      <c r="JI360" s="18"/>
      <c r="JJ360" s="18"/>
      <c r="JK360" s="18"/>
      <c r="JL360" s="18"/>
      <c r="JM360" s="18"/>
      <c r="JN360" s="18"/>
      <c r="JO360" s="18"/>
      <c r="JP360" s="18"/>
      <c r="JQ360" s="18"/>
      <c r="JR360" s="18"/>
      <c r="JS360" s="18"/>
      <c r="JT360" s="18"/>
      <c r="JU360" s="18"/>
      <c r="JV360" s="18"/>
      <c r="JW360" s="18"/>
      <c r="JX360" s="18"/>
      <c r="JY360" s="18"/>
      <c r="JZ360" s="18"/>
      <c r="KA360" s="18"/>
      <c r="KB360" s="18"/>
      <c r="KC360" s="18"/>
      <c r="KD360" s="18"/>
      <c r="KE360" s="18"/>
      <c r="KF360" s="18"/>
      <c r="KG360" s="18"/>
      <c r="KH360" s="18"/>
      <c r="KI360" s="18"/>
      <c r="KJ360" s="18"/>
      <c r="KK360" s="18"/>
      <c r="KL360" s="18"/>
      <c r="KM360" s="18"/>
      <c r="KN360" s="18"/>
      <c r="KO360" s="18"/>
      <c r="KP360" s="18"/>
      <c r="KQ360" s="18"/>
      <c r="KR360" s="18"/>
      <c r="KS360" s="18"/>
      <c r="KT360" s="18"/>
      <c r="KU360" s="18"/>
      <c r="KV360" s="18"/>
      <c r="KW360" s="18"/>
      <c r="KX360" s="18"/>
      <c r="KY360" s="18"/>
      <c r="KZ360" s="18"/>
      <c r="LA360" s="18"/>
    </row>
    <row r="361" spans="2:313" ht="24" x14ac:dyDescent="0.2">
      <c r="B361" s="20"/>
      <c r="C361" s="64"/>
      <c r="D361" s="69" t="s">
        <v>358</v>
      </c>
      <c r="E361" s="66" t="s">
        <v>36</v>
      </c>
      <c r="F361" s="155"/>
      <c r="G361" s="433"/>
      <c r="H361" s="433"/>
      <c r="I361" s="433"/>
      <c r="J361" s="155"/>
      <c r="K361" s="155"/>
      <c r="L361" s="155"/>
      <c r="M361" s="20"/>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c r="GA361" s="18"/>
      <c r="GB361" s="18"/>
      <c r="GC361" s="18"/>
      <c r="GD361" s="18"/>
      <c r="GE361" s="18"/>
      <c r="GF361" s="18"/>
      <c r="GG361" s="18"/>
      <c r="GH361" s="18"/>
      <c r="GI361" s="18"/>
      <c r="GJ361" s="18"/>
      <c r="GK361" s="18"/>
      <c r="GL361" s="18"/>
      <c r="GM361" s="18"/>
      <c r="GN361" s="18"/>
      <c r="GO361" s="18"/>
      <c r="GP361" s="18"/>
      <c r="GQ361" s="18"/>
      <c r="GR361" s="18"/>
      <c r="GS361" s="18"/>
      <c r="GT361" s="18"/>
      <c r="GU361" s="18"/>
      <c r="GV361" s="18"/>
      <c r="GW361" s="18"/>
      <c r="GX361" s="18"/>
      <c r="GY361" s="18"/>
      <c r="GZ361" s="18"/>
      <c r="HA361" s="18"/>
      <c r="HB361" s="18"/>
      <c r="HC361" s="18"/>
      <c r="HD361" s="18"/>
      <c r="HE361" s="18"/>
      <c r="HF361" s="18"/>
      <c r="HG361" s="18"/>
      <c r="HH361" s="18"/>
      <c r="HI361" s="18"/>
      <c r="HJ361" s="18"/>
      <c r="HK361" s="18"/>
      <c r="HL361" s="18"/>
      <c r="HM361" s="18"/>
      <c r="HN361" s="18"/>
      <c r="HO361" s="18"/>
      <c r="HP361" s="18"/>
      <c r="HQ361" s="18"/>
      <c r="HR361" s="18"/>
      <c r="HS361" s="18"/>
      <c r="HT361" s="18"/>
      <c r="HU361" s="18"/>
      <c r="HV361" s="18"/>
      <c r="HW361" s="18"/>
      <c r="HX361" s="18"/>
      <c r="HY361" s="18"/>
      <c r="HZ361" s="18"/>
      <c r="IA361" s="18"/>
      <c r="IB361" s="18"/>
      <c r="IC361" s="18"/>
      <c r="ID361" s="18"/>
      <c r="IE361" s="18"/>
      <c r="IF361" s="18"/>
      <c r="IG361" s="18"/>
      <c r="IH361" s="18"/>
      <c r="II361" s="18"/>
      <c r="IJ361" s="18"/>
      <c r="IK361" s="18"/>
      <c r="IL361" s="18"/>
      <c r="IM361" s="18"/>
      <c r="IN361" s="18"/>
      <c r="IO361" s="18"/>
      <c r="IP361" s="18"/>
      <c r="IQ361" s="18"/>
      <c r="IR361" s="18"/>
      <c r="IS361" s="18"/>
      <c r="IT361" s="18"/>
      <c r="IU361" s="18"/>
      <c r="IV361" s="18"/>
      <c r="IW361" s="18"/>
      <c r="IX361" s="18"/>
      <c r="IY361" s="18"/>
      <c r="IZ361" s="18"/>
      <c r="JA361" s="18"/>
      <c r="JB361" s="18"/>
      <c r="JC361" s="18"/>
      <c r="JD361" s="18"/>
      <c r="JE361" s="18"/>
      <c r="JF361" s="18"/>
      <c r="JG361" s="18"/>
      <c r="JH361" s="18"/>
      <c r="JI361" s="18"/>
      <c r="JJ361" s="18"/>
      <c r="JK361" s="18"/>
      <c r="JL361" s="18"/>
      <c r="JM361" s="18"/>
      <c r="JN361" s="18"/>
      <c r="JO361" s="18"/>
      <c r="JP361" s="18"/>
      <c r="JQ361" s="18"/>
      <c r="JR361" s="18"/>
      <c r="JS361" s="18"/>
      <c r="JT361" s="18"/>
      <c r="JU361" s="18"/>
      <c r="JV361" s="18"/>
      <c r="JW361" s="18"/>
      <c r="JX361" s="18"/>
      <c r="JY361" s="18"/>
      <c r="JZ361" s="18"/>
      <c r="KA361" s="18"/>
      <c r="KB361" s="18"/>
      <c r="KC361" s="18"/>
      <c r="KD361" s="18"/>
      <c r="KE361" s="18"/>
      <c r="KF361" s="18"/>
      <c r="KG361" s="18"/>
      <c r="KH361" s="18"/>
      <c r="KI361" s="18"/>
      <c r="KJ361" s="18"/>
      <c r="KK361" s="18"/>
      <c r="KL361" s="18"/>
      <c r="KM361" s="18"/>
      <c r="KN361" s="18"/>
      <c r="KO361" s="18"/>
      <c r="KP361" s="18"/>
      <c r="KQ361" s="18"/>
      <c r="KR361" s="18"/>
      <c r="KS361" s="18"/>
      <c r="KT361" s="18"/>
      <c r="KU361" s="18"/>
      <c r="KV361" s="18"/>
      <c r="KW361" s="18"/>
      <c r="KX361" s="18"/>
      <c r="KY361" s="18"/>
      <c r="KZ361" s="18"/>
      <c r="LA361" s="18"/>
    </row>
    <row r="362" spans="2:313" ht="12.75" thickBot="1" x14ac:dyDescent="0.25">
      <c r="B362" s="20"/>
      <c r="C362" s="42"/>
      <c r="D362" s="42"/>
      <c r="E362" s="42"/>
      <c r="F362" s="42"/>
      <c r="G362" s="42"/>
      <c r="H362" s="42"/>
      <c r="I362" s="42"/>
      <c r="J362" s="42"/>
      <c r="K362" s="42"/>
      <c r="L362" s="42"/>
      <c r="M362" s="20"/>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c r="GA362" s="18"/>
      <c r="GB362" s="18"/>
      <c r="GC362" s="18"/>
      <c r="GD362" s="18"/>
      <c r="GE362" s="18"/>
      <c r="GF362" s="18"/>
      <c r="GG362" s="18"/>
      <c r="GH362" s="18"/>
      <c r="GI362" s="18"/>
      <c r="GJ362" s="18"/>
      <c r="GK362" s="18"/>
      <c r="GL362" s="18"/>
      <c r="GM362" s="18"/>
      <c r="GN362" s="18"/>
      <c r="GO362" s="18"/>
      <c r="GP362" s="18"/>
      <c r="GQ362" s="18"/>
      <c r="GR362" s="18"/>
      <c r="GS362" s="18"/>
      <c r="GT362" s="18"/>
      <c r="GU362" s="18"/>
      <c r="GV362" s="18"/>
      <c r="GW362" s="18"/>
      <c r="GX362" s="18"/>
      <c r="GY362" s="18"/>
      <c r="GZ362" s="18"/>
      <c r="HA362" s="18"/>
      <c r="HB362" s="18"/>
      <c r="HC362" s="18"/>
      <c r="HD362" s="18"/>
      <c r="HE362" s="18"/>
      <c r="HF362" s="18"/>
      <c r="HG362" s="18"/>
      <c r="HH362" s="18"/>
      <c r="HI362" s="18"/>
      <c r="HJ362" s="18"/>
      <c r="HK362" s="18"/>
      <c r="HL362" s="18"/>
      <c r="HM362" s="18"/>
      <c r="HN362" s="18"/>
      <c r="HO362" s="18"/>
      <c r="HP362" s="18"/>
      <c r="HQ362" s="18"/>
      <c r="HR362" s="18"/>
      <c r="HS362" s="18"/>
      <c r="HT362" s="18"/>
      <c r="HU362" s="18"/>
      <c r="HV362" s="18"/>
      <c r="HW362" s="18"/>
      <c r="HX362" s="18"/>
      <c r="HY362" s="18"/>
      <c r="HZ362" s="18"/>
      <c r="IA362" s="18"/>
      <c r="IB362" s="18"/>
      <c r="IC362" s="18"/>
      <c r="ID362" s="18"/>
      <c r="IE362" s="18"/>
      <c r="IF362" s="18"/>
      <c r="IG362" s="18"/>
      <c r="IH362" s="18"/>
      <c r="II362" s="18"/>
      <c r="IJ362" s="18"/>
      <c r="IK362" s="18"/>
      <c r="IL362" s="18"/>
      <c r="IM362" s="18"/>
      <c r="IN362" s="18"/>
      <c r="IO362" s="18"/>
      <c r="IP362" s="18"/>
      <c r="IQ362" s="18"/>
      <c r="IR362" s="18"/>
      <c r="IS362" s="18"/>
      <c r="IT362" s="18"/>
      <c r="IU362" s="18"/>
      <c r="IV362" s="18"/>
      <c r="IW362" s="18"/>
      <c r="IX362" s="18"/>
      <c r="IY362" s="18"/>
      <c r="IZ362" s="18"/>
      <c r="JA362" s="18"/>
      <c r="JB362" s="18"/>
      <c r="JC362" s="18"/>
      <c r="JD362" s="18"/>
      <c r="JE362" s="18"/>
      <c r="JF362" s="18"/>
      <c r="JG362" s="18"/>
      <c r="JH362" s="18"/>
      <c r="JI362" s="18"/>
      <c r="JJ362" s="18"/>
      <c r="JK362" s="18"/>
      <c r="JL362" s="18"/>
      <c r="JM362" s="18"/>
      <c r="JN362" s="18"/>
      <c r="JO362" s="18"/>
      <c r="JP362" s="18"/>
      <c r="JQ362" s="18"/>
      <c r="JR362" s="18"/>
      <c r="JS362" s="18"/>
      <c r="JT362" s="18"/>
      <c r="JU362" s="18"/>
      <c r="JV362" s="18"/>
      <c r="JW362" s="18"/>
      <c r="JX362" s="18"/>
      <c r="JY362" s="18"/>
      <c r="JZ362" s="18"/>
      <c r="KA362" s="18"/>
      <c r="KB362" s="18"/>
      <c r="KC362" s="18"/>
      <c r="KD362" s="18"/>
      <c r="KE362" s="18"/>
      <c r="KF362" s="18"/>
      <c r="KG362" s="18"/>
      <c r="KH362" s="18"/>
      <c r="KI362" s="18"/>
      <c r="KJ362" s="18"/>
      <c r="KK362" s="18"/>
      <c r="KL362" s="18"/>
      <c r="KM362" s="18"/>
      <c r="KN362" s="18"/>
      <c r="KO362" s="18"/>
      <c r="KP362" s="18"/>
      <c r="KQ362" s="18"/>
      <c r="KR362" s="18"/>
      <c r="KS362" s="18"/>
      <c r="KT362" s="18"/>
      <c r="KU362" s="18"/>
      <c r="KV362" s="18"/>
      <c r="KW362" s="18"/>
      <c r="KX362" s="18"/>
      <c r="KY362" s="18"/>
      <c r="KZ362" s="18"/>
      <c r="LA362" s="18"/>
    </row>
    <row r="363" spans="2:313" ht="12.75" thickBot="1" x14ac:dyDescent="0.25">
      <c r="B363" s="20"/>
      <c r="C363" s="55" t="s">
        <v>460</v>
      </c>
      <c r="D363" s="56"/>
      <c r="E363" s="56"/>
      <c r="F363" s="56"/>
      <c r="G363" s="56"/>
      <c r="H363" s="56"/>
      <c r="I363" s="56"/>
      <c r="J363" s="56"/>
      <c r="K363" s="56"/>
      <c r="L363" s="73"/>
      <c r="M363" s="20"/>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c r="FV363" s="18"/>
      <c r="FW363" s="18"/>
      <c r="FX363" s="18"/>
      <c r="FY363" s="18"/>
      <c r="FZ363" s="18"/>
      <c r="GA363" s="18"/>
      <c r="GB363" s="18"/>
      <c r="GC363" s="18"/>
      <c r="GD363" s="18"/>
      <c r="GE363" s="18"/>
      <c r="GF363" s="18"/>
      <c r="GG363" s="18"/>
      <c r="GH363" s="18"/>
      <c r="GI363" s="18"/>
      <c r="GJ363" s="18"/>
      <c r="GK363" s="18"/>
      <c r="GL363" s="18"/>
      <c r="GM363" s="18"/>
      <c r="GN363" s="18"/>
      <c r="GO363" s="18"/>
      <c r="GP363" s="18"/>
      <c r="GQ363" s="18"/>
      <c r="GR363" s="18"/>
      <c r="GS363" s="18"/>
      <c r="GT363" s="18"/>
      <c r="GU363" s="18"/>
      <c r="GV363" s="18"/>
      <c r="GW363" s="18"/>
      <c r="GX363" s="18"/>
      <c r="GY363" s="18"/>
      <c r="GZ363" s="18"/>
      <c r="HA363" s="18"/>
      <c r="HB363" s="18"/>
      <c r="HC363" s="18"/>
      <c r="HD363" s="18"/>
      <c r="HE363" s="18"/>
      <c r="HF363" s="18"/>
      <c r="HG363" s="18"/>
      <c r="HH363" s="18"/>
      <c r="HI363" s="18"/>
      <c r="HJ363" s="18"/>
      <c r="HK363" s="18"/>
      <c r="HL363" s="18"/>
      <c r="HM363" s="18"/>
      <c r="HN363" s="18"/>
      <c r="HO363" s="18"/>
      <c r="HP363" s="18"/>
      <c r="HQ363" s="18"/>
      <c r="HR363" s="18"/>
      <c r="HS363" s="18"/>
      <c r="HT363" s="18"/>
      <c r="HU363" s="18"/>
      <c r="HV363" s="18"/>
      <c r="HW363" s="18"/>
      <c r="HX363" s="18"/>
      <c r="HY363" s="18"/>
      <c r="HZ363" s="18"/>
      <c r="IA363" s="18"/>
      <c r="IB363" s="18"/>
      <c r="IC363" s="18"/>
      <c r="ID363" s="18"/>
      <c r="IE363" s="18"/>
      <c r="IF363" s="18"/>
      <c r="IG363" s="18"/>
      <c r="IH363" s="18"/>
      <c r="II363" s="18"/>
      <c r="IJ363" s="18"/>
      <c r="IK363" s="18"/>
      <c r="IL363" s="18"/>
      <c r="IM363" s="18"/>
      <c r="IN363" s="18"/>
      <c r="IO363" s="18"/>
      <c r="IP363" s="18"/>
      <c r="IQ363" s="18"/>
      <c r="IR363" s="18"/>
      <c r="IS363" s="18"/>
      <c r="IT363" s="18"/>
      <c r="IU363" s="18"/>
      <c r="IV363" s="18"/>
      <c r="IW363" s="18"/>
      <c r="IX363" s="18"/>
      <c r="IY363" s="18"/>
      <c r="IZ363" s="18"/>
      <c r="JA363" s="18"/>
      <c r="JB363" s="18"/>
      <c r="JC363" s="18"/>
      <c r="JD363" s="18"/>
      <c r="JE363" s="18"/>
      <c r="JF363" s="18"/>
      <c r="JG363" s="18"/>
      <c r="JH363" s="18"/>
      <c r="JI363" s="18"/>
      <c r="JJ363" s="18"/>
      <c r="JK363" s="18"/>
      <c r="JL363" s="18"/>
      <c r="JM363" s="18"/>
      <c r="JN363" s="18"/>
      <c r="JO363" s="18"/>
      <c r="JP363" s="18"/>
      <c r="JQ363" s="18"/>
      <c r="JR363" s="18"/>
      <c r="JS363" s="18"/>
      <c r="JT363" s="18"/>
      <c r="JU363" s="18"/>
      <c r="JV363" s="18"/>
      <c r="JW363" s="18"/>
      <c r="JX363" s="18"/>
      <c r="JY363" s="18"/>
      <c r="JZ363" s="18"/>
      <c r="KA363" s="18"/>
      <c r="KB363" s="18"/>
      <c r="KC363" s="18"/>
      <c r="KD363" s="18"/>
      <c r="KE363" s="18"/>
      <c r="KF363" s="18"/>
      <c r="KG363" s="18"/>
      <c r="KH363" s="18"/>
      <c r="KI363" s="18"/>
      <c r="KJ363" s="18"/>
      <c r="KK363" s="18"/>
      <c r="KL363" s="18"/>
      <c r="KM363" s="18"/>
      <c r="KN363" s="18"/>
      <c r="KO363" s="18"/>
      <c r="KP363" s="18"/>
      <c r="KQ363" s="18"/>
      <c r="KR363" s="18"/>
      <c r="KS363" s="18"/>
      <c r="KT363" s="18"/>
      <c r="KU363" s="18"/>
      <c r="KV363" s="18"/>
      <c r="KW363" s="18"/>
      <c r="KX363" s="18"/>
      <c r="KY363" s="18"/>
      <c r="KZ363" s="18"/>
      <c r="LA363" s="18"/>
    </row>
    <row r="364" spans="2:313" ht="3" customHeight="1" x14ac:dyDescent="0.2">
      <c r="B364" s="20"/>
      <c r="C364" s="42"/>
      <c r="D364" s="42"/>
      <c r="E364" s="42"/>
      <c r="F364" s="42"/>
      <c r="G364" s="42"/>
      <c r="H364" s="42"/>
      <c r="I364" s="42"/>
      <c r="J364" s="42"/>
      <c r="K364" s="42"/>
      <c r="L364" s="42"/>
      <c r="M364" s="20"/>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c r="GA364" s="18"/>
      <c r="GB364" s="18"/>
      <c r="GC364" s="18"/>
      <c r="GD364" s="18"/>
      <c r="GE364" s="18"/>
      <c r="GF364" s="18"/>
      <c r="GG364" s="18"/>
      <c r="GH364" s="18"/>
      <c r="GI364" s="18"/>
      <c r="GJ364" s="18"/>
      <c r="GK364" s="18"/>
      <c r="GL364" s="18"/>
      <c r="GM364" s="18"/>
      <c r="GN364" s="18"/>
      <c r="GO364" s="18"/>
      <c r="GP364" s="18"/>
      <c r="GQ364" s="18"/>
      <c r="GR364" s="18"/>
      <c r="GS364" s="18"/>
      <c r="GT364" s="18"/>
      <c r="GU364" s="18"/>
      <c r="GV364" s="18"/>
      <c r="GW364" s="18"/>
      <c r="GX364" s="18"/>
      <c r="GY364" s="18"/>
      <c r="GZ364" s="18"/>
      <c r="HA364" s="18"/>
      <c r="HB364" s="18"/>
      <c r="HC364" s="18"/>
      <c r="HD364" s="18"/>
      <c r="HE364" s="18"/>
      <c r="HF364" s="18"/>
      <c r="HG364" s="18"/>
      <c r="HH364" s="18"/>
      <c r="HI364" s="18"/>
      <c r="HJ364" s="18"/>
      <c r="HK364" s="18"/>
      <c r="HL364" s="18"/>
      <c r="HM364" s="18"/>
      <c r="HN364" s="18"/>
      <c r="HO364" s="18"/>
      <c r="HP364" s="18"/>
      <c r="HQ364" s="18"/>
      <c r="HR364" s="18"/>
      <c r="HS364" s="18"/>
      <c r="HT364" s="18"/>
      <c r="HU364" s="18"/>
      <c r="HV364" s="18"/>
      <c r="HW364" s="18"/>
      <c r="HX364" s="18"/>
      <c r="HY364" s="18"/>
      <c r="HZ364" s="18"/>
      <c r="IA364" s="18"/>
      <c r="IB364" s="18"/>
      <c r="IC364" s="18"/>
      <c r="ID364" s="18"/>
      <c r="IE364" s="18"/>
      <c r="IF364" s="18"/>
      <c r="IG364" s="18"/>
      <c r="IH364" s="18"/>
      <c r="II364" s="18"/>
      <c r="IJ364" s="18"/>
      <c r="IK364" s="18"/>
      <c r="IL364" s="18"/>
      <c r="IM364" s="18"/>
      <c r="IN364" s="18"/>
      <c r="IO364" s="18"/>
      <c r="IP364" s="18"/>
      <c r="IQ364" s="18"/>
      <c r="IR364" s="18"/>
      <c r="IS364" s="18"/>
      <c r="IT364" s="18"/>
      <c r="IU364" s="18"/>
      <c r="IV364" s="18"/>
      <c r="IW364" s="18"/>
      <c r="IX364" s="18"/>
      <c r="IY364" s="18"/>
      <c r="IZ364" s="18"/>
      <c r="JA364" s="18"/>
      <c r="JB364" s="18"/>
      <c r="JC364" s="18"/>
      <c r="JD364" s="18"/>
      <c r="JE364" s="18"/>
      <c r="JF364" s="18"/>
      <c r="JG364" s="18"/>
      <c r="JH364" s="18"/>
      <c r="JI364" s="18"/>
      <c r="JJ364" s="18"/>
      <c r="JK364" s="18"/>
      <c r="JL364" s="18"/>
      <c r="JM364" s="18"/>
      <c r="JN364" s="18"/>
      <c r="JO364" s="18"/>
      <c r="JP364" s="18"/>
      <c r="JQ364" s="18"/>
      <c r="JR364" s="18"/>
      <c r="JS364" s="18"/>
      <c r="JT364" s="18"/>
      <c r="JU364" s="18"/>
      <c r="JV364" s="18"/>
      <c r="JW364" s="18"/>
      <c r="JX364" s="18"/>
      <c r="JY364" s="18"/>
      <c r="JZ364" s="18"/>
      <c r="KA364" s="18"/>
      <c r="KB364" s="18"/>
      <c r="KC364" s="18"/>
      <c r="KD364" s="18"/>
      <c r="KE364" s="18"/>
      <c r="KF364" s="18"/>
      <c r="KG364" s="18"/>
      <c r="KH364" s="18"/>
      <c r="KI364" s="18"/>
      <c r="KJ364" s="18"/>
      <c r="KK364" s="18"/>
      <c r="KL364" s="18"/>
      <c r="KM364" s="18"/>
      <c r="KN364" s="18"/>
      <c r="KO364" s="18"/>
      <c r="KP364" s="18"/>
      <c r="KQ364" s="18"/>
      <c r="KR364" s="18"/>
      <c r="KS364" s="18"/>
      <c r="KT364" s="18"/>
      <c r="KU364" s="18"/>
      <c r="KV364" s="18"/>
      <c r="KW364" s="18"/>
      <c r="KX364" s="18"/>
      <c r="KY364" s="18"/>
      <c r="KZ364" s="18"/>
      <c r="LA364" s="18"/>
    </row>
    <row r="365" spans="2:313" x14ac:dyDescent="0.2">
      <c r="B365" s="20"/>
      <c r="C365" s="43" t="s">
        <v>427</v>
      </c>
      <c r="D365" s="43"/>
      <c r="E365" s="43"/>
      <c r="F365" s="43"/>
      <c r="G365" s="43"/>
      <c r="H365" s="43"/>
      <c r="I365" s="43"/>
      <c r="J365" s="43"/>
      <c r="K365" s="43"/>
      <c r="L365" s="43"/>
      <c r="M365" s="20"/>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18"/>
      <c r="HC365" s="18"/>
      <c r="HD365" s="18"/>
      <c r="HE365" s="18"/>
      <c r="HF365" s="18"/>
      <c r="HG365" s="18"/>
      <c r="HH365" s="18"/>
      <c r="HI365" s="18"/>
      <c r="HJ365" s="18"/>
      <c r="HK365" s="18"/>
      <c r="HL365" s="18"/>
      <c r="HM365" s="18"/>
      <c r="HN365" s="18"/>
      <c r="HO365" s="18"/>
      <c r="HP365" s="18"/>
      <c r="HQ365" s="18"/>
      <c r="HR365" s="18"/>
      <c r="HS365" s="18"/>
      <c r="HT365" s="18"/>
      <c r="HU365" s="18"/>
      <c r="HV365" s="18"/>
      <c r="HW365" s="18"/>
      <c r="HX365" s="18"/>
      <c r="HY365" s="18"/>
      <c r="HZ365" s="18"/>
      <c r="IA365" s="18"/>
      <c r="IB365" s="18"/>
      <c r="IC365" s="18"/>
      <c r="ID365" s="18"/>
      <c r="IE365" s="18"/>
      <c r="IF365" s="18"/>
      <c r="IG365" s="18"/>
      <c r="IH365" s="18"/>
      <c r="II365" s="18"/>
      <c r="IJ365" s="18"/>
      <c r="IK365" s="18"/>
      <c r="IL365" s="18"/>
      <c r="IM365" s="18"/>
      <c r="IN365" s="18"/>
      <c r="IO365" s="18"/>
      <c r="IP365" s="18"/>
      <c r="IQ365" s="18"/>
      <c r="IR365" s="18"/>
      <c r="IS365" s="18"/>
      <c r="IT365" s="18"/>
      <c r="IU365" s="18"/>
      <c r="IV365" s="18"/>
      <c r="IW365" s="18"/>
      <c r="IX365" s="18"/>
      <c r="IY365" s="18"/>
      <c r="IZ365" s="18"/>
      <c r="JA365" s="18"/>
      <c r="JB365" s="18"/>
      <c r="JC365" s="18"/>
      <c r="JD365" s="18"/>
      <c r="JE365" s="18"/>
      <c r="JF365" s="18"/>
      <c r="JG365" s="18"/>
      <c r="JH365" s="18"/>
      <c r="JI365" s="18"/>
      <c r="JJ365" s="18"/>
      <c r="JK365" s="18"/>
      <c r="JL365" s="18"/>
      <c r="JM365" s="18"/>
      <c r="JN365" s="18"/>
      <c r="JO365" s="18"/>
      <c r="JP365" s="18"/>
      <c r="JQ365" s="18"/>
      <c r="JR365" s="18"/>
      <c r="JS365" s="18"/>
      <c r="JT365" s="18"/>
      <c r="JU365" s="18"/>
      <c r="JV365" s="18"/>
      <c r="JW365" s="18"/>
      <c r="JX365" s="18"/>
      <c r="JY365" s="18"/>
      <c r="JZ365" s="18"/>
      <c r="KA365" s="18"/>
      <c r="KB365" s="18"/>
      <c r="KC365" s="18"/>
      <c r="KD365" s="18"/>
      <c r="KE365" s="18"/>
      <c r="KF365" s="18"/>
      <c r="KG365" s="18"/>
      <c r="KH365" s="18"/>
      <c r="KI365" s="18"/>
      <c r="KJ365" s="18"/>
      <c r="KK365" s="18"/>
      <c r="KL365" s="18"/>
      <c r="KM365" s="18"/>
      <c r="KN365" s="18"/>
      <c r="KO365" s="18"/>
      <c r="KP365" s="18"/>
      <c r="KQ365" s="18"/>
      <c r="KR365" s="18"/>
      <c r="KS365" s="18"/>
      <c r="KT365" s="18"/>
      <c r="KU365" s="18"/>
      <c r="KV365" s="18"/>
      <c r="KW365" s="18"/>
      <c r="KX365" s="18"/>
      <c r="KY365" s="18"/>
      <c r="KZ365" s="18"/>
      <c r="LA365" s="18"/>
    </row>
    <row r="366" spans="2:313" ht="3" customHeight="1" x14ac:dyDescent="0.2">
      <c r="B366" s="20"/>
      <c r="C366" s="42"/>
      <c r="D366" s="42"/>
      <c r="E366" s="42"/>
      <c r="F366" s="42"/>
      <c r="G366" s="42"/>
      <c r="H366" s="42"/>
      <c r="I366" s="42"/>
      <c r="J366" s="42"/>
      <c r="K366" s="42"/>
      <c r="L366" s="42"/>
      <c r="M366" s="20"/>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18"/>
      <c r="HC366" s="18"/>
      <c r="HD366" s="18"/>
      <c r="HE366" s="18"/>
      <c r="HF366" s="18"/>
      <c r="HG366" s="18"/>
      <c r="HH366" s="18"/>
      <c r="HI366" s="18"/>
      <c r="HJ366" s="18"/>
      <c r="HK366" s="18"/>
      <c r="HL366" s="18"/>
      <c r="HM366" s="18"/>
      <c r="HN366" s="18"/>
      <c r="HO366" s="18"/>
      <c r="HP366" s="18"/>
      <c r="HQ366" s="18"/>
      <c r="HR366" s="18"/>
      <c r="HS366" s="18"/>
      <c r="HT366" s="18"/>
      <c r="HU366" s="18"/>
      <c r="HV366" s="18"/>
      <c r="HW366" s="18"/>
      <c r="HX366" s="18"/>
      <c r="HY366" s="18"/>
      <c r="HZ366" s="18"/>
      <c r="IA366" s="18"/>
      <c r="IB366" s="18"/>
      <c r="IC366" s="18"/>
      <c r="ID366" s="18"/>
      <c r="IE366" s="18"/>
      <c r="IF366" s="18"/>
      <c r="IG366" s="18"/>
      <c r="IH366" s="18"/>
      <c r="II366" s="18"/>
      <c r="IJ366" s="18"/>
      <c r="IK366" s="18"/>
      <c r="IL366" s="18"/>
      <c r="IM366" s="18"/>
      <c r="IN366" s="18"/>
      <c r="IO366" s="18"/>
      <c r="IP366" s="18"/>
      <c r="IQ366" s="18"/>
      <c r="IR366" s="18"/>
      <c r="IS366" s="18"/>
      <c r="IT366" s="18"/>
      <c r="IU366" s="18"/>
      <c r="IV366" s="18"/>
      <c r="IW366" s="18"/>
      <c r="IX366" s="18"/>
      <c r="IY366" s="18"/>
      <c r="IZ366" s="18"/>
      <c r="JA366" s="18"/>
      <c r="JB366" s="18"/>
      <c r="JC366" s="18"/>
      <c r="JD366" s="18"/>
      <c r="JE366" s="18"/>
      <c r="JF366" s="18"/>
      <c r="JG366" s="18"/>
      <c r="JH366" s="18"/>
      <c r="JI366" s="18"/>
      <c r="JJ366" s="18"/>
      <c r="JK366" s="18"/>
      <c r="JL366" s="18"/>
      <c r="JM366" s="18"/>
      <c r="JN366" s="18"/>
      <c r="JO366" s="18"/>
      <c r="JP366" s="18"/>
      <c r="JQ366" s="18"/>
      <c r="JR366" s="18"/>
      <c r="JS366" s="18"/>
      <c r="JT366" s="18"/>
      <c r="JU366" s="18"/>
      <c r="JV366" s="18"/>
      <c r="JW366" s="18"/>
      <c r="JX366" s="18"/>
      <c r="JY366" s="18"/>
      <c r="JZ366" s="18"/>
      <c r="KA366" s="18"/>
      <c r="KB366" s="18"/>
      <c r="KC366" s="18"/>
      <c r="KD366" s="18"/>
      <c r="KE366" s="18"/>
      <c r="KF366" s="18"/>
      <c r="KG366" s="18"/>
      <c r="KH366" s="18"/>
      <c r="KI366" s="18"/>
      <c r="KJ366" s="18"/>
      <c r="KK366" s="18"/>
      <c r="KL366" s="18"/>
      <c r="KM366" s="18"/>
      <c r="KN366" s="18"/>
      <c r="KO366" s="18"/>
      <c r="KP366" s="18"/>
      <c r="KQ366" s="18"/>
      <c r="KR366" s="18"/>
      <c r="KS366" s="18"/>
      <c r="KT366" s="18"/>
      <c r="KU366" s="18"/>
      <c r="KV366" s="18"/>
      <c r="KW366" s="18"/>
      <c r="KX366" s="18"/>
      <c r="KY366" s="18"/>
      <c r="KZ366" s="18"/>
      <c r="LA366" s="18"/>
    </row>
    <row r="367" spans="2:313" ht="24" x14ac:dyDescent="0.2">
      <c r="B367" s="20"/>
      <c r="C367" s="59" t="s">
        <v>11</v>
      </c>
      <c r="D367" s="59" t="s">
        <v>14</v>
      </c>
      <c r="E367" s="59" t="s">
        <v>13</v>
      </c>
      <c r="F367" s="59">
        <v>2019</v>
      </c>
      <c r="G367" s="59">
        <v>2020</v>
      </c>
      <c r="H367" s="59">
        <v>2021</v>
      </c>
      <c r="I367" s="59">
        <v>2022</v>
      </c>
      <c r="J367" s="59">
        <v>2023</v>
      </c>
      <c r="K367" s="59">
        <v>2024</v>
      </c>
      <c r="L367" s="59">
        <v>2025</v>
      </c>
      <c r="M367" s="20"/>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c r="IB367" s="18"/>
      <c r="IC367" s="18"/>
      <c r="ID367" s="18"/>
      <c r="IE367" s="18"/>
      <c r="IF367" s="18"/>
      <c r="IG367" s="18"/>
      <c r="IH367" s="18"/>
      <c r="II367" s="18"/>
      <c r="IJ367" s="18"/>
      <c r="IK367" s="18"/>
      <c r="IL367" s="18"/>
      <c r="IM367" s="18"/>
      <c r="IN367" s="18"/>
      <c r="IO367" s="18"/>
      <c r="IP367" s="18"/>
      <c r="IQ367" s="18"/>
      <c r="IR367" s="18"/>
      <c r="IS367" s="18"/>
      <c r="IT367" s="18"/>
      <c r="IU367" s="18"/>
      <c r="IV367" s="18"/>
      <c r="IW367" s="18"/>
      <c r="IX367" s="18"/>
      <c r="IY367" s="18"/>
      <c r="IZ367" s="18"/>
      <c r="JA367" s="18"/>
      <c r="JB367" s="18"/>
      <c r="JC367" s="18"/>
      <c r="JD367" s="18"/>
      <c r="JE367" s="18"/>
      <c r="JF367" s="18"/>
      <c r="JG367" s="18"/>
      <c r="JH367" s="18"/>
      <c r="JI367" s="18"/>
      <c r="JJ367" s="18"/>
      <c r="JK367" s="18"/>
      <c r="JL367" s="18"/>
      <c r="JM367" s="18"/>
      <c r="JN367" s="18"/>
      <c r="JO367" s="18"/>
      <c r="JP367" s="18"/>
      <c r="JQ367" s="18"/>
      <c r="JR367" s="18"/>
      <c r="JS367" s="18"/>
      <c r="JT367" s="18"/>
      <c r="JU367" s="18"/>
      <c r="JV367" s="18"/>
      <c r="JW367" s="18"/>
      <c r="JX367" s="18"/>
      <c r="JY367" s="18"/>
      <c r="JZ367" s="18"/>
      <c r="KA367" s="18"/>
      <c r="KB367" s="18"/>
      <c r="KC367" s="18"/>
      <c r="KD367" s="18"/>
      <c r="KE367" s="18"/>
      <c r="KF367" s="18"/>
      <c r="KG367" s="18"/>
      <c r="KH367" s="18"/>
      <c r="KI367" s="18"/>
      <c r="KJ367" s="18"/>
      <c r="KK367" s="18"/>
      <c r="KL367" s="18"/>
      <c r="KM367" s="18"/>
      <c r="KN367" s="18"/>
      <c r="KO367" s="18"/>
      <c r="KP367" s="18"/>
      <c r="KQ367" s="18"/>
      <c r="KR367" s="18"/>
      <c r="KS367" s="18"/>
      <c r="KT367" s="18"/>
      <c r="KU367" s="18"/>
      <c r="KV367" s="18"/>
      <c r="KW367" s="18"/>
      <c r="KX367" s="18"/>
      <c r="KY367" s="18"/>
      <c r="KZ367" s="18"/>
      <c r="LA367" s="18"/>
    </row>
    <row r="368" spans="2:313" x14ac:dyDescent="0.2">
      <c r="B368" s="20"/>
      <c r="C368" s="60"/>
      <c r="D368" s="61" t="s">
        <v>77</v>
      </c>
      <c r="E368" s="62"/>
      <c r="F368" s="62"/>
      <c r="G368" s="62"/>
      <c r="H368" s="62"/>
      <c r="I368" s="62"/>
      <c r="J368" s="62"/>
      <c r="K368" s="62"/>
      <c r="L368" s="63"/>
      <c r="M368" s="20"/>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c r="IB368" s="18"/>
      <c r="IC368" s="18"/>
      <c r="ID368" s="18"/>
      <c r="IE368" s="18"/>
      <c r="IF368" s="18"/>
      <c r="IG368" s="18"/>
      <c r="IH368" s="18"/>
      <c r="II368" s="18"/>
      <c r="IJ368" s="18"/>
      <c r="IK368" s="18"/>
      <c r="IL368" s="18"/>
      <c r="IM368" s="18"/>
      <c r="IN368" s="18"/>
      <c r="IO368" s="18"/>
      <c r="IP368" s="18"/>
      <c r="IQ368" s="18"/>
      <c r="IR368" s="18"/>
      <c r="IS368" s="18"/>
      <c r="IT368" s="18"/>
      <c r="IU368" s="18"/>
      <c r="IV368" s="18"/>
      <c r="IW368" s="18"/>
      <c r="IX368" s="18"/>
      <c r="IY368" s="18"/>
      <c r="IZ368" s="18"/>
      <c r="JA368" s="18"/>
      <c r="JB368" s="18"/>
      <c r="JC368" s="18"/>
      <c r="JD368" s="18"/>
      <c r="JE368" s="18"/>
      <c r="JF368" s="18"/>
      <c r="JG368" s="18"/>
      <c r="JH368" s="18"/>
      <c r="JI368" s="18"/>
      <c r="JJ368" s="18"/>
      <c r="JK368" s="18"/>
      <c r="JL368" s="18"/>
      <c r="JM368" s="18"/>
      <c r="JN368" s="18"/>
      <c r="JO368" s="18"/>
      <c r="JP368" s="18"/>
      <c r="JQ368" s="18"/>
      <c r="JR368" s="18"/>
      <c r="JS368" s="18"/>
      <c r="JT368" s="18"/>
      <c r="JU368" s="18"/>
      <c r="JV368" s="18"/>
      <c r="JW368" s="18"/>
      <c r="JX368" s="18"/>
      <c r="JY368" s="18"/>
      <c r="JZ368" s="18"/>
      <c r="KA368" s="18"/>
      <c r="KB368" s="18"/>
      <c r="KC368" s="18"/>
      <c r="KD368" s="18"/>
      <c r="KE368" s="18"/>
      <c r="KF368" s="18"/>
      <c r="KG368" s="18"/>
      <c r="KH368" s="18"/>
      <c r="KI368" s="18"/>
      <c r="KJ368" s="18"/>
      <c r="KK368" s="18"/>
      <c r="KL368" s="18"/>
      <c r="KM368" s="18"/>
      <c r="KN368" s="18"/>
      <c r="KO368" s="18"/>
      <c r="KP368" s="18"/>
      <c r="KQ368" s="18"/>
      <c r="KR368" s="18"/>
      <c r="KS368" s="18"/>
      <c r="KT368" s="18"/>
      <c r="KU368" s="18"/>
      <c r="KV368" s="18"/>
      <c r="KW368" s="18"/>
      <c r="KX368" s="18"/>
      <c r="KY368" s="18"/>
      <c r="KZ368" s="18"/>
      <c r="LA368" s="18"/>
    </row>
    <row r="369" spans="1:313" x14ac:dyDescent="0.2">
      <c r="B369" s="20"/>
      <c r="C369" s="64">
        <v>1</v>
      </c>
      <c r="D369" s="112" t="s">
        <v>305</v>
      </c>
      <c r="E369" s="64" t="s">
        <v>25</v>
      </c>
      <c r="F369" s="154">
        <v>13906.956</v>
      </c>
      <c r="G369" s="432">
        <v>11552.545</v>
      </c>
      <c r="H369" s="432">
        <v>13363.885</v>
      </c>
      <c r="I369" s="154">
        <v>12981.241</v>
      </c>
      <c r="J369" s="154"/>
      <c r="K369" s="154"/>
      <c r="L369" s="154"/>
      <c r="M369" s="20"/>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18"/>
      <c r="GC369" s="18"/>
      <c r="GD369" s="18"/>
      <c r="GE369" s="18"/>
      <c r="GF369" s="18"/>
      <c r="GG369" s="18"/>
      <c r="GH369" s="18"/>
      <c r="GI369" s="18"/>
      <c r="GJ369" s="18"/>
      <c r="GK369" s="18"/>
      <c r="GL369" s="18"/>
      <c r="GM369" s="18"/>
      <c r="GN369" s="18"/>
      <c r="GO369" s="18"/>
      <c r="GP369" s="18"/>
      <c r="GQ369" s="18"/>
      <c r="GR369" s="18"/>
      <c r="GS369" s="18"/>
      <c r="GT369" s="18"/>
      <c r="GU369" s="18"/>
      <c r="GV369" s="18"/>
      <c r="GW369" s="18"/>
      <c r="GX369" s="18"/>
      <c r="GY369" s="18"/>
      <c r="GZ369" s="18"/>
      <c r="HA369" s="18"/>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c r="IB369" s="18"/>
      <c r="IC369" s="18"/>
      <c r="ID369" s="18"/>
      <c r="IE369" s="18"/>
      <c r="IF369" s="18"/>
      <c r="IG369" s="18"/>
      <c r="IH369" s="18"/>
      <c r="II369" s="18"/>
      <c r="IJ369" s="18"/>
      <c r="IK369" s="18"/>
      <c r="IL369" s="18"/>
      <c r="IM369" s="18"/>
      <c r="IN369" s="18"/>
      <c r="IO369" s="18"/>
      <c r="IP369" s="18"/>
      <c r="IQ369" s="18"/>
      <c r="IR369" s="18"/>
      <c r="IS369" s="18"/>
      <c r="IT369" s="18"/>
      <c r="IU369" s="18"/>
      <c r="IV369" s="18"/>
      <c r="IW369" s="18"/>
      <c r="IX369" s="18"/>
      <c r="IY369" s="18"/>
      <c r="IZ369" s="18"/>
      <c r="JA369" s="18"/>
      <c r="JB369" s="18"/>
      <c r="JC369" s="18"/>
      <c r="JD369" s="18"/>
      <c r="JE369" s="18"/>
      <c r="JF369" s="18"/>
      <c r="JG369" s="18"/>
      <c r="JH369" s="18"/>
      <c r="JI369" s="18"/>
      <c r="JJ369" s="18"/>
      <c r="JK369" s="18"/>
      <c r="JL369" s="18"/>
      <c r="JM369" s="18"/>
      <c r="JN369" s="18"/>
      <c r="JO369" s="18"/>
      <c r="JP369" s="18"/>
      <c r="JQ369" s="18"/>
      <c r="JR369" s="18"/>
      <c r="JS369" s="18"/>
      <c r="JT369" s="18"/>
      <c r="JU369" s="18"/>
      <c r="JV369" s="18"/>
      <c r="JW369" s="18"/>
      <c r="JX369" s="18"/>
      <c r="JY369" s="18"/>
      <c r="JZ369" s="18"/>
      <c r="KA369" s="18"/>
      <c r="KB369" s="18"/>
      <c r="KC369" s="18"/>
      <c r="KD369" s="18"/>
      <c r="KE369" s="18"/>
      <c r="KF369" s="18"/>
      <c r="KG369" s="18"/>
      <c r="KH369" s="18"/>
      <c r="KI369" s="18"/>
      <c r="KJ369" s="18"/>
      <c r="KK369" s="18"/>
      <c r="KL369" s="18"/>
      <c r="KM369" s="18"/>
      <c r="KN369" s="18"/>
      <c r="KO369" s="18"/>
      <c r="KP369" s="18"/>
      <c r="KQ369" s="18"/>
      <c r="KR369" s="18"/>
      <c r="KS369" s="18"/>
      <c r="KT369" s="18"/>
      <c r="KU369" s="18"/>
      <c r="KV369" s="18"/>
      <c r="KW369" s="18"/>
      <c r="KX369" s="18"/>
      <c r="KY369" s="18"/>
      <c r="KZ369" s="18"/>
      <c r="LA369" s="18"/>
    </row>
    <row r="370" spans="1:313" ht="12.75" thickBot="1" x14ac:dyDescent="0.25">
      <c r="B370" s="20"/>
      <c r="C370" s="42"/>
      <c r="D370" s="42"/>
      <c r="E370" s="42"/>
      <c r="F370" s="42"/>
      <c r="G370" s="42"/>
      <c r="H370" s="42"/>
      <c r="I370" s="42"/>
      <c r="J370" s="42"/>
      <c r="K370" s="42"/>
      <c r="L370" s="42"/>
      <c r="M370" s="20"/>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c r="GA370" s="18"/>
      <c r="GB370" s="18"/>
      <c r="GC370" s="18"/>
      <c r="GD370" s="18"/>
      <c r="GE370" s="18"/>
      <c r="GF370" s="18"/>
      <c r="GG370" s="18"/>
      <c r="GH370" s="18"/>
      <c r="GI370" s="18"/>
      <c r="GJ370" s="18"/>
      <c r="GK370" s="18"/>
      <c r="GL370" s="18"/>
      <c r="GM370" s="18"/>
      <c r="GN370" s="18"/>
      <c r="GO370" s="18"/>
      <c r="GP370" s="18"/>
      <c r="GQ370" s="18"/>
      <c r="GR370" s="18"/>
      <c r="GS370" s="18"/>
      <c r="GT370" s="18"/>
      <c r="GU370" s="18"/>
      <c r="GV370" s="18"/>
      <c r="GW370" s="18"/>
      <c r="GX370" s="18"/>
      <c r="GY370" s="18"/>
      <c r="GZ370" s="18"/>
      <c r="HA370" s="18"/>
      <c r="HB370" s="18"/>
      <c r="HC370" s="18"/>
      <c r="HD370" s="18"/>
      <c r="HE370" s="18"/>
      <c r="HF370" s="18"/>
      <c r="HG370" s="18"/>
      <c r="HH370" s="18"/>
      <c r="HI370" s="18"/>
      <c r="HJ370" s="18"/>
      <c r="HK370" s="18"/>
      <c r="HL370" s="18"/>
      <c r="HM370" s="18"/>
      <c r="HN370" s="18"/>
      <c r="HO370" s="18"/>
      <c r="HP370" s="18"/>
      <c r="HQ370" s="18"/>
      <c r="HR370" s="18"/>
      <c r="HS370" s="18"/>
      <c r="HT370" s="18"/>
      <c r="HU370" s="18"/>
      <c r="HV370" s="18"/>
      <c r="HW370" s="18"/>
      <c r="HX370" s="18"/>
      <c r="HY370" s="18"/>
      <c r="HZ370" s="18"/>
      <c r="IA370" s="18"/>
      <c r="IB370" s="18"/>
      <c r="IC370" s="18"/>
      <c r="ID370" s="18"/>
      <c r="IE370" s="18"/>
      <c r="IF370" s="18"/>
      <c r="IG370" s="18"/>
      <c r="IH370" s="18"/>
      <c r="II370" s="18"/>
      <c r="IJ370" s="18"/>
      <c r="IK370" s="18"/>
      <c r="IL370" s="18"/>
      <c r="IM370" s="18"/>
      <c r="IN370" s="18"/>
      <c r="IO370" s="18"/>
      <c r="IP370" s="18"/>
      <c r="IQ370" s="18"/>
      <c r="IR370" s="18"/>
      <c r="IS370" s="18"/>
      <c r="IT370" s="18"/>
      <c r="IU370" s="18"/>
      <c r="IV370" s="18"/>
      <c r="IW370" s="18"/>
      <c r="IX370" s="18"/>
      <c r="IY370" s="18"/>
      <c r="IZ370" s="18"/>
      <c r="JA370" s="18"/>
      <c r="JB370" s="18"/>
      <c r="JC370" s="18"/>
      <c r="JD370" s="18"/>
      <c r="JE370" s="18"/>
      <c r="JF370" s="18"/>
      <c r="JG370" s="18"/>
      <c r="JH370" s="18"/>
      <c r="JI370" s="18"/>
      <c r="JJ370" s="18"/>
      <c r="JK370" s="18"/>
      <c r="JL370" s="18"/>
      <c r="JM370" s="18"/>
      <c r="JN370" s="18"/>
      <c r="JO370" s="18"/>
      <c r="JP370" s="18"/>
      <c r="JQ370" s="18"/>
      <c r="JR370" s="18"/>
      <c r="JS370" s="18"/>
      <c r="JT370" s="18"/>
      <c r="JU370" s="18"/>
      <c r="JV370" s="18"/>
      <c r="JW370" s="18"/>
      <c r="JX370" s="18"/>
      <c r="JY370" s="18"/>
      <c r="JZ370" s="18"/>
      <c r="KA370" s="18"/>
      <c r="KB370" s="18"/>
      <c r="KC370" s="18"/>
      <c r="KD370" s="18"/>
      <c r="KE370" s="18"/>
      <c r="KF370" s="18"/>
      <c r="KG370" s="18"/>
      <c r="KH370" s="18"/>
      <c r="KI370" s="18"/>
      <c r="KJ370" s="18"/>
      <c r="KK370" s="18"/>
      <c r="KL370" s="18"/>
      <c r="KM370" s="18"/>
      <c r="KN370" s="18"/>
      <c r="KO370" s="18"/>
      <c r="KP370" s="18"/>
      <c r="KQ370" s="18"/>
      <c r="KR370" s="18"/>
      <c r="KS370" s="18"/>
      <c r="KT370" s="18"/>
      <c r="KU370" s="18"/>
      <c r="KV370" s="18"/>
      <c r="KW370" s="18"/>
      <c r="KX370" s="18"/>
      <c r="KY370" s="18"/>
      <c r="KZ370" s="18"/>
      <c r="LA370" s="18"/>
    </row>
    <row r="371" spans="1:313" ht="12.75" thickBot="1" x14ac:dyDescent="0.25">
      <c r="B371" s="20"/>
      <c r="C371" s="55" t="s">
        <v>461</v>
      </c>
      <c r="D371" s="56"/>
      <c r="E371" s="56"/>
      <c r="F371" s="56"/>
      <c r="G371" s="56"/>
      <c r="H371" s="56"/>
      <c r="I371" s="56"/>
      <c r="J371" s="56"/>
      <c r="K371" s="56"/>
      <c r="L371" s="73"/>
      <c r="M371" s="20"/>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c r="HK371" s="18"/>
      <c r="HL371" s="18"/>
      <c r="HM371" s="18"/>
      <c r="HN371" s="18"/>
      <c r="HO371" s="18"/>
      <c r="HP371" s="18"/>
      <c r="HQ371" s="18"/>
      <c r="HR371" s="18"/>
      <c r="HS371" s="18"/>
      <c r="HT371" s="18"/>
      <c r="HU371" s="18"/>
      <c r="HV371" s="18"/>
      <c r="HW371" s="18"/>
      <c r="HX371" s="18"/>
      <c r="HY371" s="18"/>
      <c r="HZ371" s="18"/>
      <c r="IA371" s="18"/>
      <c r="IB371" s="18"/>
      <c r="IC371" s="18"/>
      <c r="ID371" s="18"/>
      <c r="IE371" s="18"/>
      <c r="IF371" s="18"/>
      <c r="IG371" s="18"/>
      <c r="IH371" s="18"/>
      <c r="II371" s="18"/>
      <c r="IJ371" s="18"/>
      <c r="IK371" s="18"/>
      <c r="IL371" s="18"/>
      <c r="IM371" s="18"/>
      <c r="IN371" s="18"/>
      <c r="IO371" s="18"/>
      <c r="IP371" s="18"/>
      <c r="IQ371" s="18"/>
      <c r="IR371" s="18"/>
      <c r="IS371" s="18"/>
      <c r="IT371" s="18"/>
      <c r="IU371" s="18"/>
      <c r="IV371" s="18"/>
      <c r="IW371" s="18"/>
      <c r="IX371" s="18"/>
      <c r="IY371" s="18"/>
      <c r="IZ371" s="18"/>
      <c r="JA371" s="18"/>
      <c r="JB371" s="18"/>
      <c r="JC371" s="18"/>
      <c r="JD371" s="18"/>
      <c r="JE371" s="18"/>
      <c r="JF371" s="18"/>
      <c r="JG371" s="18"/>
      <c r="JH371" s="18"/>
      <c r="JI371" s="18"/>
      <c r="JJ371" s="18"/>
      <c r="JK371" s="18"/>
      <c r="JL371" s="18"/>
      <c r="JM371" s="18"/>
      <c r="JN371" s="18"/>
      <c r="JO371" s="18"/>
      <c r="JP371" s="18"/>
      <c r="JQ371" s="18"/>
      <c r="JR371" s="18"/>
      <c r="JS371" s="18"/>
      <c r="JT371" s="18"/>
      <c r="JU371" s="18"/>
      <c r="JV371" s="18"/>
      <c r="JW371" s="18"/>
      <c r="JX371" s="18"/>
      <c r="JY371" s="18"/>
      <c r="JZ371" s="18"/>
      <c r="KA371" s="18"/>
      <c r="KB371" s="18"/>
      <c r="KC371" s="18"/>
      <c r="KD371" s="18"/>
      <c r="KE371" s="18"/>
      <c r="KF371" s="18"/>
      <c r="KG371" s="18"/>
      <c r="KH371" s="18"/>
      <c r="KI371" s="18"/>
      <c r="KJ371" s="18"/>
      <c r="KK371" s="18"/>
      <c r="KL371" s="18"/>
      <c r="KM371" s="18"/>
      <c r="KN371" s="18"/>
      <c r="KO371" s="18"/>
      <c r="KP371" s="18"/>
      <c r="KQ371" s="18"/>
      <c r="KR371" s="18"/>
      <c r="KS371" s="18"/>
      <c r="KT371" s="18"/>
      <c r="KU371" s="18"/>
      <c r="KV371" s="18"/>
      <c r="KW371" s="18"/>
      <c r="KX371" s="18"/>
      <c r="KY371" s="18"/>
      <c r="KZ371" s="18"/>
      <c r="LA371" s="18"/>
    </row>
    <row r="372" spans="1:313" ht="3" customHeight="1" x14ac:dyDescent="0.2">
      <c r="B372" s="20"/>
      <c r="C372" s="42"/>
      <c r="D372" s="42"/>
      <c r="E372" s="42"/>
      <c r="F372" s="42"/>
      <c r="G372" s="42"/>
      <c r="H372" s="42"/>
      <c r="I372" s="42"/>
      <c r="J372" s="42"/>
      <c r="K372" s="42"/>
      <c r="L372" s="42"/>
      <c r="M372" s="20"/>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c r="IB372" s="18"/>
      <c r="IC372" s="18"/>
      <c r="ID372" s="18"/>
      <c r="IE372" s="18"/>
      <c r="IF372" s="18"/>
      <c r="IG372" s="18"/>
      <c r="IH372" s="18"/>
      <c r="II372" s="18"/>
      <c r="IJ372" s="18"/>
      <c r="IK372" s="18"/>
      <c r="IL372" s="18"/>
      <c r="IM372" s="18"/>
      <c r="IN372" s="18"/>
      <c r="IO372" s="18"/>
      <c r="IP372" s="18"/>
      <c r="IQ372" s="18"/>
      <c r="IR372" s="18"/>
      <c r="IS372" s="18"/>
      <c r="IT372" s="18"/>
      <c r="IU372" s="18"/>
      <c r="IV372" s="18"/>
      <c r="IW372" s="18"/>
      <c r="IX372" s="18"/>
      <c r="IY372" s="18"/>
      <c r="IZ372" s="18"/>
      <c r="JA372" s="18"/>
      <c r="JB372" s="18"/>
      <c r="JC372" s="18"/>
      <c r="JD372" s="18"/>
      <c r="JE372" s="18"/>
      <c r="JF372" s="18"/>
      <c r="JG372" s="18"/>
      <c r="JH372" s="18"/>
      <c r="JI372" s="18"/>
      <c r="JJ372" s="18"/>
      <c r="JK372" s="18"/>
      <c r="JL372" s="18"/>
      <c r="JM372" s="18"/>
      <c r="JN372" s="18"/>
      <c r="JO372" s="18"/>
      <c r="JP372" s="18"/>
      <c r="JQ372" s="18"/>
      <c r="JR372" s="18"/>
      <c r="JS372" s="18"/>
      <c r="JT372" s="18"/>
      <c r="JU372" s="18"/>
      <c r="JV372" s="18"/>
      <c r="JW372" s="18"/>
      <c r="JX372" s="18"/>
      <c r="JY372" s="18"/>
      <c r="JZ372" s="18"/>
      <c r="KA372" s="18"/>
      <c r="KB372" s="18"/>
      <c r="KC372" s="18"/>
      <c r="KD372" s="18"/>
      <c r="KE372" s="18"/>
      <c r="KF372" s="18"/>
      <c r="KG372" s="18"/>
      <c r="KH372" s="18"/>
      <c r="KI372" s="18"/>
      <c r="KJ372" s="18"/>
      <c r="KK372" s="18"/>
      <c r="KL372" s="18"/>
      <c r="KM372" s="18"/>
      <c r="KN372" s="18"/>
      <c r="KO372" s="18"/>
      <c r="KP372" s="18"/>
      <c r="KQ372" s="18"/>
      <c r="KR372" s="18"/>
      <c r="KS372" s="18"/>
      <c r="KT372" s="18"/>
      <c r="KU372" s="18"/>
      <c r="KV372" s="18"/>
      <c r="KW372" s="18"/>
      <c r="KX372" s="18"/>
      <c r="KY372" s="18"/>
      <c r="KZ372" s="18"/>
      <c r="LA372" s="18"/>
    </row>
    <row r="373" spans="1:313" x14ac:dyDescent="0.2">
      <c r="B373" s="20"/>
      <c r="C373" s="43" t="s">
        <v>428</v>
      </c>
      <c r="D373" s="43"/>
      <c r="E373" s="43"/>
      <c r="F373" s="43"/>
      <c r="G373" s="43"/>
      <c r="H373" s="43"/>
      <c r="I373" s="43"/>
      <c r="J373" s="43"/>
      <c r="K373" s="43"/>
      <c r="L373" s="43"/>
      <c r="M373" s="20"/>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18"/>
      <c r="HC373" s="18"/>
      <c r="HD373" s="18"/>
      <c r="HE373" s="18"/>
      <c r="HF373" s="18"/>
      <c r="HG373" s="18"/>
      <c r="HH373" s="18"/>
      <c r="HI373" s="18"/>
      <c r="HJ373" s="18"/>
      <c r="HK373" s="18"/>
      <c r="HL373" s="18"/>
      <c r="HM373" s="18"/>
      <c r="HN373" s="18"/>
      <c r="HO373" s="18"/>
      <c r="HP373" s="18"/>
      <c r="HQ373" s="18"/>
      <c r="HR373" s="18"/>
      <c r="HS373" s="18"/>
      <c r="HT373" s="18"/>
      <c r="HU373" s="18"/>
      <c r="HV373" s="18"/>
      <c r="HW373" s="18"/>
      <c r="HX373" s="18"/>
      <c r="HY373" s="18"/>
      <c r="HZ373" s="18"/>
      <c r="IA373" s="18"/>
      <c r="IB373" s="18"/>
      <c r="IC373" s="18"/>
      <c r="ID373" s="18"/>
      <c r="IE373" s="18"/>
      <c r="IF373" s="18"/>
      <c r="IG373" s="18"/>
      <c r="IH373" s="18"/>
      <c r="II373" s="18"/>
      <c r="IJ373" s="18"/>
      <c r="IK373" s="18"/>
      <c r="IL373" s="18"/>
      <c r="IM373" s="18"/>
      <c r="IN373" s="18"/>
      <c r="IO373" s="18"/>
      <c r="IP373" s="18"/>
      <c r="IQ373" s="18"/>
      <c r="IR373" s="18"/>
      <c r="IS373" s="18"/>
      <c r="IT373" s="18"/>
      <c r="IU373" s="18"/>
      <c r="IV373" s="18"/>
      <c r="IW373" s="18"/>
      <c r="IX373" s="18"/>
      <c r="IY373" s="18"/>
      <c r="IZ373" s="18"/>
      <c r="JA373" s="18"/>
      <c r="JB373" s="18"/>
      <c r="JC373" s="18"/>
      <c r="JD373" s="18"/>
      <c r="JE373" s="18"/>
      <c r="JF373" s="18"/>
      <c r="JG373" s="18"/>
      <c r="JH373" s="18"/>
      <c r="JI373" s="18"/>
      <c r="JJ373" s="18"/>
      <c r="JK373" s="18"/>
      <c r="JL373" s="18"/>
      <c r="JM373" s="18"/>
      <c r="JN373" s="18"/>
      <c r="JO373" s="18"/>
      <c r="JP373" s="18"/>
      <c r="JQ373" s="18"/>
      <c r="JR373" s="18"/>
      <c r="JS373" s="18"/>
      <c r="JT373" s="18"/>
      <c r="JU373" s="18"/>
      <c r="JV373" s="18"/>
      <c r="JW373" s="18"/>
      <c r="JX373" s="18"/>
      <c r="JY373" s="18"/>
      <c r="JZ373" s="18"/>
      <c r="KA373" s="18"/>
      <c r="KB373" s="18"/>
      <c r="KC373" s="18"/>
      <c r="KD373" s="18"/>
      <c r="KE373" s="18"/>
      <c r="KF373" s="18"/>
      <c r="KG373" s="18"/>
      <c r="KH373" s="18"/>
      <c r="KI373" s="18"/>
      <c r="KJ373" s="18"/>
      <c r="KK373" s="18"/>
      <c r="KL373" s="18"/>
      <c r="KM373" s="18"/>
      <c r="KN373" s="18"/>
      <c r="KO373" s="18"/>
      <c r="KP373" s="18"/>
      <c r="KQ373" s="18"/>
      <c r="KR373" s="18"/>
      <c r="KS373" s="18"/>
      <c r="KT373" s="18"/>
      <c r="KU373" s="18"/>
      <c r="KV373" s="18"/>
      <c r="KW373" s="18"/>
      <c r="KX373" s="18"/>
      <c r="KY373" s="18"/>
      <c r="KZ373" s="18"/>
      <c r="LA373" s="18"/>
    </row>
    <row r="374" spans="1:313" ht="3" customHeight="1" thickBot="1" x14ac:dyDescent="0.25">
      <c r="B374" s="20"/>
      <c r="C374" s="42"/>
      <c r="D374" s="42"/>
      <c r="E374" s="42"/>
      <c r="F374" s="42"/>
      <c r="G374" s="42"/>
      <c r="H374" s="42"/>
      <c r="I374" s="42"/>
      <c r="J374" s="42"/>
      <c r="K374" s="42"/>
      <c r="L374" s="42"/>
      <c r="M374" s="20"/>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c r="HM374" s="18"/>
      <c r="HN374" s="18"/>
      <c r="HO374" s="18"/>
      <c r="HP374" s="18"/>
      <c r="HQ374" s="18"/>
      <c r="HR374" s="18"/>
      <c r="HS374" s="18"/>
      <c r="HT374" s="18"/>
      <c r="HU374" s="18"/>
      <c r="HV374" s="18"/>
      <c r="HW374" s="18"/>
      <c r="HX374" s="18"/>
      <c r="HY374" s="18"/>
      <c r="HZ374" s="18"/>
      <c r="IA374" s="18"/>
      <c r="IB374" s="18"/>
      <c r="IC374" s="18"/>
      <c r="ID374" s="18"/>
      <c r="IE374" s="18"/>
      <c r="IF374" s="18"/>
      <c r="IG374" s="18"/>
      <c r="IH374" s="18"/>
      <c r="II374" s="18"/>
      <c r="IJ374" s="18"/>
      <c r="IK374" s="18"/>
      <c r="IL374" s="18"/>
      <c r="IM374" s="18"/>
      <c r="IN374" s="18"/>
      <c r="IO374" s="18"/>
      <c r="IP374" s="18"/>
      <c r="IQ374" s="18"/>
      <c r="IR374" s="18"/>
      <c r="IS374" s="18"/>
      <c r="IT374" s="18"/>
      <c r="IU374" s="18"/>
      <c r="IV374" s="18"/>
      <c r="IW374" s="18"/>
      <c r="IX374" s="18"/>
      <c r="IY374" s="18"/>
      <c r="IZ374" s="18"/>
      <c r="JA374" s="18"/>
      <c r="JB374" s="18"/>
      <c r="JC374" s="18"/>
      <c r="JD374" s="18"/>
      <c r="JE374" s="18"/>
      <c r="JF374" s="18"/>
      <c r="JG374" s="18"/>
      <c r="JH374" s="18"/>
      <c r="JI374" s="18"/>
      <c r="JJ374" s="18"/>
      <c r="JK374" s="18"/>
      <c r="JL374" s="18"/>
      <c r="JM374" s="18"/>
      <c r="JN374" s="18"/>
      <c r="JO374" s="18"/>
      <c r="JP374" s="18"/>
      <c r="JQ374" s="18"/>
      <c r="JR374" s="18"/>
      <c r="JS374" s="18"/>
      <c r="JT374" s="18"/>
      <c r="JU374" s="18"/>
      <c r="JV374" s="18"/>
      <c r="JW374" s="18"/>
      <c r="JX374" s="18"/>
      <c r="JY374" s="18"/>
      <c r="JZ374" s="18"/>
      <c r="KA374" s="18"/>
      <c r="KB374" s="18"/>
      <c r="KC374" s="18"/>
      <c r="KD374" s="18"/>
      <c r="KE374" s="18"/>
      <c r="KF374" s="18"/>
      <c r="KG374" s="18"/>
      <c r="KH374" s="18"/>
      <c r="KI374" s="18"/>
      <c r="KJ374" s="18"/>
      <c r="KK374" s="18"/>
      <c r="KL374" s="18"/>
      <c r="KM374" s="18"/>
      <c r="KN374" s="18"/>
      <c r="KO374" s="18"/>
      <c r="KP374" s="18"/>
      <c r="KQ374" s="18"/>
      <c r="KR374" s="18"/>
      <c r="KS374" s="18"/>
      <c r="KT374" s="18"/>
      <c r="KU374" s="18"/>
      <c r="KV374" s="18"/>
      <c r="KW374" s="18"/>
      <c r="KX374" s="18"/>
      <c r="KY374" s="18"/>
      <c r="KZ374" s="18"/>
      <c r="LA374" s="18"/>
    </row>
    <row r="375" spans="1:313" s="18" customFormat="1" ht="12.75" thickBot="1" x14ac:dyDescent="0.25">
      <c r="A375" s="16"/>
      <c r="B375" s="20"/>
      <c r="C375" s="132" t="s">
        <v>185</v>
      </c>
      <c r="D375" s="75"/>
      <c r="E375" s="75"/>
      <c r="F375" s="75"/>
      <c r="G375" s="75"/>
      <c r="H375" s="75"/>
      <c r="I375" s="75"/>
      <c r="J375" s="75"/>
      <c r="K375" s="75"/>
      <c r="L375" s="77"/>
      <c r="M375" s="20"/>
    </row>
    <row r="376" spans="1:313" ht="24" x14ac:dyDescent="0.2">
      <c r="B376" s="20"/>
      <c r="C376" s="59" t="s">
        <v>11</v>
      </c>
      <c r="D376" s="59" t="s">
        <v>14</v>
      </c>
      <c r="E376" s="59" t="s">
        <v>13</v>
      </c>
      <c r="F376" s="59">
        <v>2019</v>
      </c>
      <c r="G376" s="59">
        <v>2020</v>
      </c>
      <c r="H376" s="59">
        <v>2021</v>
      </c>
      <c r="I376" s="59">
        <v>2022</v>
      </c>
      <c r="J376" s="59">
        <v>2023</v>
      </c>
      <c r="K376" s="59">
        <v>2024</v>
      </c>
      <c r="L376" s="59">
        <v>2025</v>
      </c>
      <c r="M376" s="20"/>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18"/>
      <c r="HC376" s="18"/>
      <c r="HD376" s="18"/>
      <c r="HE376" s="18"/>
      <c r="HF376" s="18"/>
      <c r="HG376" s="18"/>
      <c r="HH376" s="18"/>
      <c r="HI376" s="18"/>
      <c r="HJ376" s="18"/>
      <c r="HK376" s="18"/>
      <c r="HL376" s="18"/>
      <c r="HM376" s="18"/>
      <c r="HN376" s="18"/>
      <c r="HO376" s="18"/>
      <c r="HP376" s="18"/>
      <c r="HQ376" s="18"/>
      <c r="HR376" s="18"/>
      <c r="HS376" s="18"/>
      <c r="HT376" s="18"/>
      <c r="HU376" s="18"/>
      <c r="HV376" s="18"/>
      <c r="HW376" s="18"/>
      <c r="HX376" s="18"/>
      <c r="HY376" s="18"/>
      <c r="HZ376" s="18"/>
      <c r="IA376" s="18"/>
      <c r="IB376" s="18"/>
      <c r="IC376" s="18"/>
      <c r="ID376" s="18"/>
      <c r="IE376" s="18"/>
      <c r="IF376" s="18"/>
      <c r="IG376" s="18"/>
      <c r="IH376" s="18"/>
      <c r="II376" s="18"/>
      <c r="IJ376" s="18"/>
      <c r="IK376" s="18"/>
      <c r="IL376" s="18"/>
      <c r="IM376" s="18"/>
      <c r="IN376" s="18"/>
      <c r="IO376" s="18"/>
      <c r="IP376" s="18"/>
      <c r="IQ376" s="18"/>
      <c r="IR376" s="18"/>
      <c r="IS376" s="18"/>
      <c r="IT376" s="18"/>
      <c r="IU376" s="18"/>
      <c r="IV376" s="18"/>
      <c r="IW376" s="18"/>
      <c r="IX376" s="18"/>
      <c r="IY376" s="18"/>
      <c r="IZ376" s="18"/>
      <c r="JA376" s="18"/>
      <c r="JB376" s="18"/>
      <c r="JC376" s="18"/>
      <c r="JD376" s="18"/>
      <c r="JE376" s="18"/>
      <c r="JF376" s="18"/>
      <c r="JG376" s="18"/>
      <c r="JH376" s="18"/>
      <c r="JI376" s="18"/>
      <c r="JJ376" s="18"/>
      <c r="JK376" s="18"/>
      <c r="JL376" s="18"/>
      <c r="JM376" s="18"/>
      <c r="JN376" s="18"/>
      <c r="JO376" s="18"/>
      <c r="JP376" s="18"/>
      <c r="JQ376" s="18"/>
      <c r="JR376" s="18"/>
      <c r="JS376" s="18"/>
      <c r="JT376" s="18"/>
      <c r="JU376" s="18"/>
      <c r="JV376" s="18"/>
      <c r="JW376" s="18"/>
      <c r="JX376" s="18"/>
      <c r="JY376" s="18"/>
      <c r="JZ376" s="18"/>
      <c r="KA376" s="18"/>
      <c r="KB376" s="18"/>
      <c r="KC376" s="18"/>
      <c r="KD376" s="18"/>
      <c r="KE376" s="18"/>
      <c r="KF376" s="18"/>
      <c r="KG376" s="18"/>
      <c r="KH376" s="18"/>
      <c r="KI376" s="18"/>
      <c r="KJ376" s="18"/>
      <c r="KK376" s="18"/>
      <c r="KL376" s="18"/>
      <c r="KM376" s="18"/>
      <c r="KN376" s="18"/>
      <c r="KO376" s="18"/>
      <c r="KP376" s="18"/>
      <c r="KQ376" s="18"/>
      <c r="KR376" s="18"/>
      <c r="KS376" s="18"/>
      <c r="KT376" s="18"/>
      <c r="KU376" s="18"/>
      <c r="KV376" s="18"/>
      <c r="KW376" s="18"/>
      <c r="KX376" s="18"/>
      <c r="KY376" s="18"/>
      <c r="KZ376" s="18"/>
      <c r="LA376" s="18"/>
    </row>
    <row r="377" spans="1:313" x14ac:dyDescent="0.2">
      <c r="B377" s="20"/>
      <c r="C377" s="60"/>
      <c r="D377" s="61" t="s">
        <v>77</v>
      </c>
      <c r="E377" s="62"/>
      <c r="F377" s="62"/>
      <c r="G377" s="62"/>
      <c r="H377" s="62"/>
      <c r="I377" s="62"/>
      <c r="J377" s="62"/>
      <c r="K377" s="62"/>
      <c r="L377" s="63"/>
      <c r="M377" s="20"/>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18"/>
      <c r="HC377" s="18"/>
      <c r="HD377" s="18"/>
      <c r="HE377" s="18"/>
      <c r="HF377" s="18"/>
      <c r="HG377" s="18"/>
      <c r="HH377" s="18"/>
      <c r="HI377" s="18"/>
      <c r="HJ377" s="18"/>
      <c r="HK377" s="18"/>
      <c r="HL377" s="18"/>
      <c r="HM377" s="18"/>
      <c r="HN377" s="18"/>
      <c r="HO377" s="18"/>
      <c r="HP377" s="18"/>
      <c r="HQ377" s="18"/>
      <c r="HR377" s="18"/>
      <c r="HS377" s="18"/>
      <c r="HT377" s="18"/>
      <c r="HU377" s="18"/>
      <c r="HV377" s="18"/>
      <c r="HW377" s="18"/>
      <c r="HX377" s="18"/>
      <c r="HY377" s="18"/>
      <c r="HZ377" s="18"/>
      <c r="IA377" s="18"/>
      <c r="IB377" s="18"/>
      <c r="IC377" s="18"/>
      <c r="ID377" s="18"/>
      <c r="IE377" s="18"/>
      <c r="IF377" s="18"/>
      <c r="IG377" s="18"/>
      <c r="IH377" s="18"/>
      <c r="II377" s="18"/>
      <c r="IJ377" s="18"/>
      <c r="IK377" s="18"/>
      <c r="IL377" s="18"/>
      <c r="IM377" s="18"/>
      <c r="IN377" s="18"/>
      <c r="IO377" s="18"/>
      <c r="IP377" s="18"/>
      <c r="IQ377" s="18"/>
      <c r="IR377" s="18"/>
      <c r="IS377" s="18"/>
      <c r="IT377" s="18"/>
      <c r="IU377" s="18"/>
      <c r="IV377" s="18"/>
      <c r="IW377" s="18"/>
      <c r="IX377" s="18"/>
      <c r="IY377" s="18"/>
      <c r="IZ377" s="18"/>
      <c r="JA377" s="18"/>
      <c r="JB377" s="18"/>
      <c r="JC377" s="18"/>
      <c r="JD377" s="18"/>
      <c r="JE377" s="18"/>
      <c r="JF377" s="18"/>
      <c r="JG377" s="18"/>
      <c r="JH377" s="18"/>
      <c r="JI377" s="18"/>
      <c r="JJ377" s="18"/>
      <c r="JK377" s="18"/>
      <c r="JL377" s="18"/>
      <c r="JM377" s="18"/>
      <c r="JN377" s="18"/>
      <c r="JO377" s="18"/>
      <c r="JP377" s="18"/>
      <c r="JQ377" s="18"/>
      <c r="JR377" s="18"/>
      <c r="JS377" s="18"/>
      <c r="JT377" s="18"/>
      <c r="JU377" s="18"/>
      <c r="JV377" s="18"/>
      <c r="JW377" s="18"/>
      <c r="JX377" s="18"/>
      <c r="JY377" s="18"/>
      <c r="JZ377" s="18"/>
      <c r="KA377" s="18"/>
      <c r="KB377" s="18"/>
      <c r="KC377" s="18"/>
      <c r="KD377" s="18"/>
      <c r="KE377" s="18"/>
      <c r="KF377" s="18"/>
      <c r="KG377" s="18"/>
      <c r="KH377" s="18"/>
      <c r="KI377" s="18"/>
      <c r="KJ377" s="18"/>
      <c r="KK377" s="18"/>
      <c r="KL377" s="18"/>
      <c r="KM377" s="18"/>
      <c r="KN377" s="18"/>
      <c r="KO377" s="18"/>
      <c r="KP377" s="18"/>
      <c r="KQ377" s="18"/>
      <c r="KR377" s="18"/>
      <c r="KS377" s="18"/>
      <c r="KT377" s="18"/>
      <c r="KU377" s="18"/>
      <c r="KV377" s="18"/>
      <c r="KW377" s="18"/>
      <c r="KX377" s="18"/>
      <c r="KY377" s="18"/>
      <c r="KZ377" s="18"/>
      <c r="LA377" s="18"/>
    </row>
    <row r="378" spans="1:313" x14ac:dyDescent="0.2">
      <c r="B378" s="20"/>
      <c r="C378" s="156"/>
      <c r="D378" s="157" t="s">
        <v>356</v>
      </c>
      <c r="E378" s="158"/>
      <c r="F378" s="158"/>
      <c r="G378" s="158"/>
      <c r="H378" s="158"/>
      <c r="I378" s="158"/>
      <c r="J378" s="158"/>
      <c r="K378" s="158"/>
      <c r="L378" s="159"/>
      <c r="M378" s="20"/>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c r="IB378" s="18"/>
      <c r="IC378" s="18"/>
      <c r="ID378" s="18"/>
      <c r="IE378" s="18"/>
      <c r="IF378" s="18"/>
      <c r="IG378" s="18"/>
      <c r="IH378" s="18"/>
      <c r="II378" s="18"/>
      <c r="IJ378" s="18"/>
      <c r="IK378" s="18"/>
      <c r="IL378" s="18"/>
      <c r="IM378" s="18"/>
      <c r="IN378" s="18"/>
      <c r="IO378" s="18"/>
      <c r="IP378" s="18"/>
      <c r="IQ378" s="18"/>
      <c r="IR378" s="18"/>
      <c r="IS378" s="18"/>
      <c r="IT378" s="18"/>
      <c r="IU378" s="18"/>
      <c r="IV378" s="18"/>
      <c r="IW378" s="18"/>
      <c r="IX378" s="18"/>
      <c r="IY378" s="18"/>
      <c r="IZ378" s="18"/>
      <c r="JA378" s="18"/>
      <c r="JB378" s="18"/>
      <c r="JC378" s="18"/>
      <c r="JD378" s="18"/>
      <c r="JE378" s="18"/>
      <c r="JF378" s="18"/>
      <c r="JG378" s="18"/>
      <c r="JH378" s="18"/>
      <c r="JI378" s="18"/>
      <c r="JJ378" s="18"/>
      <c r="JK378" s="18"/>
      <c r="JL378" s="18"/>
      <c r="JM378" s="18"/>
      <c r="JN378" s="18"/>
      <c r="JO378" s="18"/>
      <c r="JP378" s="18"/>
      <c r="JQ378" s="18"/>
      <c r="JR378" s="18"/>
      <c r="JS378" s="18"/>
      <c r="JT378" s="18"/>
      <c r="JU378" s="18"/>
      <c r="JV378" s="18"/>
      <c r="JW378" s="18"/>
      <c r="JX378" s="18"/>
      <c r="JY378" s="18"/>
      <c r="JZ378" s="18"/>
      <c r="KA378" s="18"/>
      <c r="KB378" s="18"/>
      <c r="KC378" s="18"/>
      <c r="KD378" s="18"/>
      <c r="KE378" s="18"/>
      <c r="KF378" s="18"/>
      <c r="KG378" s="18"/>
      <c r="KH378" s="18"/>
      <c r="KI378" s="18"/>
      <c r="KJ378" s="18"/>
      <c r="KK378" s="18"/>
      <c r="KL378" s="18"/>
      <c r="KM378" s="18"/>
      <c r="KN378" s="18"/>
      <c r="KO378" s="18"/>
      <c r="KP378" s="18"/>
      <c r="KQ378" s="18"/>
      <c r="KR378" s="18"/>
      <c r="KS378" s="18"/>
      <c r="KT378" s="18"/>
      <c r="KU378" s="18"/>
      <c r="KV378" s="18"/>
      <c r="KW378" s="18"/>
      <c r="KX378" s="18"/>
      <c r="KY378" s="18"/>
      <c r="KZ378" s="18"/>
      <c r="LA378" s="18"/>
    </row>
    <row r="379" spans="1:313" s="18" customFormat="1" x14ac:dyDescent="0.2">
      <c r="A379" s="16"/>
      <c r="B379" s="20"/>
      <c r="C379" s="64">
        <v>1</v>
      </c>
      <c r="D379" s="69" t="s">
        <v>20</v>
      </c>
      <c r="E379" s="66" t="s">
        <v>25</v>
      </c>
      <c r="F379" s="160">
        <f>F383+F384</f>
        <v>0</v>
      </c>
      <c r="G379" s="160">
        <f t="shared" ref="G379:L379" si="66">G383+G384</f>
        <v>0</v>
      </c>
      <c r="H379" s="160">
        <f t="shared" si="66"/>
        <v>0</v>
      </c>
      <c r="I379" s="160">
        <f t="shared" si="66"/>
        <v>0</v>
      </c>
      <c r="J379" s="160">
        <f t="shared" si="66"/>
        <v>0</v>
      </c>
      <c r="K379" s="160">
        <f t="shared" si="66"/>
        <v>0</v>
      </c>
      <c r="L379" s="160">
        <f t="shared" si="66"/>
        <v>0</v>
      </c>
      <c r="M379" s="20"/>
    </row>
    <row r="380" spans="1:313" s="18" customFormat="1" x14ac:dyDescent="0.2">
      <c r="A380" s="16"/>
      <c r="B380" s="20"/>
      <c r="C380" s="64">
        <v>2</v>
      </c>
      <c r="D380" s="69" t="s">
        <v>21</v>
      </c>
      <c r="E380" s="66" t="s">
        <v>25</v>
      </c>
      <c r="F380" s="160">
        <f>F387+F388</f>
        <v>0</v>
      </c>
      <c r="G380" s="160">
        <f t="shared" ref="G380:L380" si="67">G387+G388</f>
        <v>0</v>
      </c>
      <c r="H380" s="160">
        <f t="shared" si="67"/>
        <v>0</v>
      </c>
      <c r="I380" s="160">
        <f t="shared" si="67"/>
        <v>0</v>
      </c>
      <c r="J380" s="160">
        <f t="shared" si="67"/>
        <v>0</v>
      </c>
      <c r="K380" s="160">
        <f t="shared" si="67"/>
        <v>0</v>
      </c>
      <c r="L380" s="160">
        <f t="shared" si="67"/>
        <v>0</v>
      </c>
      <c r="M380" s="20"/>
    </row>
    <row r="381" spans="1:313" s="18" customFormat="1" x14ac:dyDescent="0.2">
      <c r="A381" s="16"/>
      <c r="B381" s="20"/>
      <c r="C381" s="78"/>
      <c r="D381" s="79" t="s">
        <v>114</v>
      </c>
      <c r="E381" s="66" t="s">
        <v>25</v>
      </c>
      <c r="F381" s="67">
        <f t="shared" ref="F381:L381" si="68">SUM(F379:F380)</f>
        <v>0</v>
      </c>
      <c r="G381" s="67">
        <f t="shared" si="68"/>
        <v>0</v>
      </c>
      <c r="H381" s="67">
        <f t="shared" si="68"/>
        <v>0</v>
      </c>
      <c r="I381" s="67">
        <f t="shared" si="68"/>
        <v>0</v>
      </c>
      <c r="J381" s="67">
        <f t="shared" si="68"/>
        <v>0</v>
      </c>
      <c r="K381" s="67">
        <f t="shared" si="68"/>
        <v>0</v>
      </c>
      <c r="L381" s="67">
        <f t="shared" si="68"/>
        <v>0</v>
      </c>
      <c r="M381" s="20"/>
    </row>
    <row r="382" spans="1:313" x14ac:dyDescent="0.2">
      <c r="B382" s="20"/>
      <c r="C382" s="161"/>
      <c r="D382" s="162" t="s">
        <v>20</v>
      </c>
      <c r="E382" s="92"/>
      <c r="F382" s="92"/>
      <c r="G382" s="92"/>
      <c r="H382" s="92"/>
      <c r="I382" s="92"/>
      <c r="J382" s="92"/>
      <c r="K382" s="92"/>
      <c r="L382" s="93"/>
      <c r="M382" s="20"/>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18"/>
      <c r="HC382" s="18"/>
      <c r="HD382" s="18"/>
      <c r="HE382" s="18"/>
      <c r="HF382" s="18"/>
      <c r="HG382" s="18"/>
      <c r="HH382" s="18"/>
      <c r="HI382" s="18"/>
      <c r="HJ382" s="18"/>
      <c r="HK382" s="18"/>
      <c r="HL382" s="18"/>
      <c r="HM382" s="18"/>
      <c r="HN382" s="18"/>
      <c r="HO382" s="18"/>
      <c r="HP382" s="18"/>
      <c r="HQ382" s="18"/>
      <c r="HR382" s="18"/>
      <c r="HS382" s="18"/>
      <c r="HT382" s="18"/>
      <c r="HU382" s="18"/>
      <c r="HV382" s="18"/>
      <c r="HW382" s="18"/>
      <c r="HX382" s="18"/>
      <c r="HY382" s="18"/>
      <c r="HZ382" s="18"/>
      <c r="IA382" s="18"/>
      <c r="IB382" s="18"/>
      <c r="IC382" s="18"/>
      <c r="ID382" s="18"/>
      <c r="IE382" s="18"/>
      <c r="IF382" s="18"/>
      <c r="IG382" s="18"/>
      <c r="IH382" s="18"/>
      <c r="II382" s="18"/>
      <c r="IJ382" s="18"/>
      <c r="IK382" s="18"/>
      <c r="IL382" s="18"/>
      <c r="IM382" s="18"/>
      <c r="IN382" s="18"/>
      <c r="IO382" s="18"/>
      <c r="IP382" s="18"/>
      <c r="IQ382" s="18"/>
      <c r="IR382" s="18"/>
      <c r="IS382" s="18"/>
      <c r="IT382" s="18"/>
      <c r="IU382" s="18"/>
      <c r="IV382" s="18"/>
      <c r="IW382" s="18"/>
      <c r="IX382" s="18"/>
      <c r="IY382" s="18"/>
      <c r="IZ382" s="18"/>
      <c r="JA382" s="18"/>
      <c r="JB382" s="18"/>
      <c r="JC382" s="18"/>
      <c r="JD382" s="18"/>
      <c r="JE382" s="18"/>
      <c r="JF382" s="18"/>
      <c r="JG382" s="18"/>
      <c r="JH382" s="18"/>
      <c r="JI382" s="18"/>
      <c r="JJ382" s="18"/>
      <c r="JK382" s="18"/>
      <c r="JL382" s="18"/>
      <c r="JM382" s="18"/>
      <c r="JN382" s="18"/>
      <c r="JO382" s="18"/>
      <c r="JP382" s="18"/>
      <c r="JQ382" s="18"/>
      <c r="JR382" s="18"/>
      <c r="JS382" s="18"/>
      <c r="JT382" s="18"/>
      <c r="JU382" s="18"/>
      <c r="JV382" s="18"/>
      <c r="JW382" s="18"/>
      <c r="JX382" s="18"/>
      <c r="JY382" s="18"/>
      <c r="JZ382" s="18"/>
      <c r="KA382" s="18"/>
      <c r="KB382" s="18"/>
      <c r="KC382" s="18"/>
      <c r="KD382" s="18"/>
      <c r="KE382" s="18"/>
      <c r="KF382" s="18"/>
      <c r="KG382" s="18"/>
      <c r="KH382" s="18"/>
      <c r="KI382" s="18"/>
      <c r="KJ382" s="18"/>
      <c r="KK382" s="18"/>
      <c r="KL382" s="18"/>
      <c r="KM382" s="18"/>
      <c r="KN382" s="18"/>
      <c r="KO382" s="18"/>
      <c r="KP382" s="18"/>
      <c r="KQ382" s="18"/>
      <c r="KR382" s="18"/>
      <c r="KS382" s="18"/>
      <c r="KT382" s="18"/>
      <c r="KU382" s="18"/>
      <c r="KV382" s="18"/>
      <c r="KW382" s="18"/>
      <c r="KX382" s="18"/>
      <c r="KY382" s="18"/>
      <c r="KZ382" s="18"/>
      <c r="LA382" s="18"/>
    </row>
    <row r="383" spans="1:313" x14ac:dyDescent="0.2">
      <c r="B383" s="20"/>
      <c r="C383" s="64" t="s">
        <v>81</v>
      </c>
      <c r="D383" s="163" t="s">
        <v>82</v>
      </c>
      <c r="E383" s="164" t="s">
        <v>25</v>
      </c>
      <c r="F383" s="138"/>
      <c r="G383" s="203"/>
      <c r="H383" s="203"/>
      <c r="I383" s="203"/>
      <c r="J383" s="138"/>
      <c r="K383" s="138"/>
      <c r="L383" s="138"/>
      <c r="M383" s="20"/>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18"/>
      <c r="HC383" s="18"/>
      <c r="HD383" s="18"/>
      <c r="HE383" s="18"/>
      <c r="HF383" s="18"/>
      <c r="HG383" s="18"/>
      <c r="HH383" s="18"/>
      <c r="HI383" s="18"/>
      <c r="HJ383" s="18"/>
      <c r="HK383" s="18"/>
      <c r="HL383" s="18"/>
      <c r="HM383" s="18"/>
      <c r="HN383" s="18"/>
      <c r="HO383" s="18"/>
      <c r="HP383" s="18"/>
      <c r="HQ383" s="18"/>
      <c r="HR383" s="18"/>
      <c r="HS383" s="18"/>
      <c r="HT383" s="18"/>
      <c r="HU383" s="18"/>
      <c r="HV383" s="18"/>
      <c r="HW383" s="18"/>
      <c r="HX383" s="18"/>
      <c r="HY383" s="18"/>
      <c r="HZ383" s="18"/>
      <c r="IA383" s="18"/>
      <c r="IB383" s="18"/>
      <c r="IC383" s="18"/>
      <c r="ID383" s="18"/>
      <c r="IE383" s="18"/>
      <c r="IF383" s="18"/>
      <c r="IG383" s="18"/>
      <c r="IH383" s="18"/>
      <c r="II383" s="18"/>
      <c r="IJ383" s="18"/>
      <c r="IK383" s="18"/>
      <c r="IL383" s="18"/>
      <c r="IM383" s="18"/>
      <c r="IN383" s="18"/>
      <c r="IO383" s="18"/>
      <c r="IP383" s="18"/>
      <c r="IQ383" s="18"/>
      <c r="IR383" s="18"/>
      <c r="IS383" s="18"/>
      <c r="IT383" s="18"/>
      <c r="IU383" s="18"/>
      <c r="IV383" s="18"/>
      <c r="IW383" s="18"/>
      <c r="IX383" s="18"/>
      <c r="IY383" s="18"/>
      <c r="IZ383" s="18"/>
      <c r="JA383" s="18"/>
      <c r="JB383" s="18"/>
      <c r="JC383" s="18"/>
      <c r="JD383" s="18"/>
      <c r="JE383" s="18"/>
      <c r="JF383" s="18"/>
      <c r="JG383" s="18"/>
      <c r="JH383" s="18"/>
      <c r="JI383" s="18"/>
      <c r="JJ383" s="18"/>
      <c r="JK383" s="18"/>
      <c r="JL383" s="18"/>
      <c r="JM383" s="18"/>
      <c r="JN383" s="18"/>
      <c r="JO383" s="18"/>
      <c r="JP383" s="18"/>
      <c r="JQ383" s="18"/>
      <c r="JR383" s="18"/>
      <c r="JS383" s="18"/>
      <c r="JT383" s="18"/>
      <c r="JU383" s="18"/>
      <c r="JV383" s="18"/>
      <c r="JW383" s="18"/>
      <c r="JX383" s="18"/>
      <c r="JY383" s="18"/>
      <c r="JZ383" s="18"/>
      <c r="KA383" s="18"/>
      <c r="KB383" s="18"/>
      <c r="KC383" s="18"/>
      <c r="KD383" s="18"/>
      <c r="KE383" s="18"/>
      <c r="KF383" s="18"/>
      <c r="KG383" s="18"/>
      <c r="KH383" s="18"/>
      <c r="KI383" s="18"/>
      <c r="KJ383" s="18"/>
      <c r="KK383" s="18"/>
      <c r="KL383" s="18"/>
      <c r="KM383" s="18"/>
      <c r="KN383" s="18"/>
      <c r="KO383" s="18"/>
      <c r="KP383" s="18"/>
      <c r="KQ383" s="18"/>
      <c r="KR383" s="18"/>
      <c r="KS383" s="18"/>
      <c r="KT383" s="18"/>
      <c r="KU383" s="18"/>
      <c r="KV383" s="18"/>
      <c r="KW383" s="18"/>
      <c r="KX383" s="18"/>
      <c r="KY383" s="18"/>
      <c r="KZ383" s="18"/>
      <c r="LA383" s="18"/>
    </row>
    <row r="384" spans="1:313" x14ac:dyDescent="0.2">
      <c r="B384" s="20"/>
      <c r="C384" s="64">
        <v>2</v>
      </c>
      <c r="D384" s="163" t="s">
        <v>83</v>
      </c>
      <c r="E384" s="164" t="s">
        <v>25</v>
      </c>
      <c r="F384" s="138"/>
      <c r="G384" s="138"/>
      <c r="H384" s="138"/>
      <c r="I384" s="138"/>
      <c r="J384" s="138"/>
      <c r="K384" s="138"/>
      <c r="L384" s="138"/>
      <c r="M384" s="20"/>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c r="IB384" s="18"/>
      <c r="IC384" s="18"/>
      <c r="ID384" s="18"/>
      <c r="IE384" s="18"/>
      <c r="IF384" s="18"/>
      <c r="IG384" s="18"/>
      <c r="IH384" s="18"/>
      <c r="II384" s="18"/>
      <c r="IJ384" s="18"/>
      <c r="IK384" s="18"/>
      <c r="IL384" s="18"/>
      <c r="IM384" s="18"/>
      <c r="IN384" s="18"/>
      <c r="IO384" s="18"/>
      <c r="IP384" s="18"/>
      <c r="IQ384" s="18"/>
      <c r="IR384" s="18"/>
      <c r="IS384" s="18"/>
      <c r="IT384" s="18"/>
      <c r="IU384" s="18"/>
      <c r="IV384" s="18"/>
      <c r="IW384" s="18"/>
      <c r="IX384" s="18"/>
      <c r="IY384" s="18"/>
      <c r="IZ384" s="18"/>
      <c r="JA384" s="18"/>
      <c r="JB384" s="18"/>
      <c r="JC384" s="18"/>
      <c r="JD384" s="18"/>
      <c r="JE384" s="18"/>
      <c r="JF384" s="18"/>
      <c r="JG384" s="18"/>
      <c r="JH384" s="18"/>
      <c r="JI384" s="18"/>
      <c r="JJ384" s="18"/>
      <c r="JK384" s="18"/>
      <c r="JL384" s="18"/>
      <c r="JM384" s="18"/>
      <c r="JN384" s="18"/>
      <c r="JO384" s="18"/>
      <c r="JP384" s="18"/>
      <c r="JQ384" s="18"/>
      <c r="JR384" s="18"/>
      <c r="JS384" s="18"/>
      <c r="JT384" s="18"/>
      <c r="JU384" s="18"/>
      <c r="JV384" s="18"/>
      <c r="JW384" s="18"/>
      <c r="JX384" s="18"/>
      <c r="JY384" s="18"/>
      <c r="JZ384" s="18"/>
      <c r="KA384" s="18"/>
      <c r="KB384" s="18"/>
      <c r="KC384" s="18"/>
      <c r="KD384" s="18"/>
      <c r="KE384" s="18"/>
      <c r="KF384" s="18"/>
      <c r="KG384" s="18"/>
      <c r="KH384" s="18"/>
      <c r="KI384" s="18"/>
      <c r="KJ384" s="18"/>
      <c r="KK384" s="18"/>
      <c r="KL384" s="18"/>
      <c r="KM384" s="18"/>
      <c r="KN384" s="18"/>
      <c r="KO384" s="18"/>
      <c r="KP384" s="18"/>
      <c r="KQ384" s="18"/>
      <c r="KR384" s="18"/>
      <c r="KS384" s="18"/>
      <c r="KT384" s="18"/>
      <c r="KU384" s="18"/>
      <c r="KV384" s="18"/>
      <c r="KW384" s="18"/>
      <c r="KX384" s="18"/>
      <c r="KY384" s="18"/>
      <c r="KZ384" s="18"/>
      <c r="LA384" s="18"/>
    </row>
    <row r="385" spans="1:313" ht="24" x14ac:dyDescent="0.2">
      <c r="B385" s="20"/>
      <c r="C385" s="94">
        <v>3</v>
      </c>
      <c r="D385" s="94" t="s">
        <v>84</v>
      </c>
      <c r="E385" s="64" t="s">
        <v>57</v>
      </c>
      <c r="F385" s="68" t="str">
        <f t="shared" ref="F385:L385" si="69">IF(F193=0,"na",(F383+F384)/F193)</f>
        <v>na</v>
      </c>
      <c r="G385" s="68" t="str">
        <f t="shared" si="69"/>
        <v>na</v>
      </c>
      <c r="H385" s="68" t="str">
        <f t="shared" si="69"/>
        <v>na</v>
      </c>
      <c r="I385" s="68" t="str">
        <f t="shared" si="69"/>
        <v>na</v>
      </c>
      <c r="J385" s="68" t="str">
        <f t="shared" si="69"/>
        <v>na</v>
      </c>
      <c r="K385" s="68" t="str">
        <f t="shared" si="69"/>
        <v>na</v>
      </c>
      <c r="L385" s="68" t="str">
        <f t="shared" si="69"/>
        <v>na</v>
      </c>
      <c r="M385" s="20"/>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c r="GA385" s="18"/>
      <c r="GB385" s="18"/>
      <c r="GC385" s="18"/>
      <c r="GD385" s="18"/>
      <c r="GE385" s="18"/>
      <c r="GF385" s="18"/>
      <c r="GG385" s="18"/>
      <c r="GH385" s="18"/>
      <c r="GI385" s="18"/>
      <c r="GJ385" s="18"/>
      <c r="GK385" s="18"/>
      <c r="GL385" s="18"/>
      <c r="GM385" s="18"/>
      <c r="GN385" s="18"/>
      <c r="GO385" s="18"/>
      <c r="GP385" s="18"/>
      <c r="GQ385" s="18"/>
      <c r="GR385" s="18"/>
      <c r="GS385" s="18"/>
      <c r="GT385" s="18"/>
      <c r="GU385" s="18"/>
      <c r="GV385" s="18"/>
      <c r="GW385" s="18"/>
      <c r="GX385" s="18"/>
      <c r="GY385" s="18"/>
      <c r="GZ385" s="18"/>
      <c r="HA385" s="18"/>
      <c r="HB385" s="18"/>
      <c r="HC385" s="18"/>
      <c r="HD385" s="18"/>
      <c r="HE385" s="18"/>
      <c r="HF385" s="18"/>
      <c r="HG385" s="18"/>
      <c r="HH385" s="18"/>
      <c r="HI385" s="18"/>
      <c r="HJ385" s="18"/>
      <c r="HK385" s="18"/>
      <c r="HL385" s="18"/>
      <c r="HM385" s="18"/>
      <c r="HN385" s="18"/>
      <c r="HO385" s="18"/>
      <c r="HP385" s="18"/>
      <c r="HQ385" s="18"/>
      <c r="HR385" s="18"/>
      <c r="HS385" s="18"/>
      <c r="HT385" s="18"/>
      <c r="HU385" s="18"/>
      <c r="HV385" s="18"/>
      <c r="HW385" s="18"/>
      <c r="HX385" s="18"/>
      <c r="HY385" s="18"/>
      <c r="HZ385" s="18"/>
      <c r="IA385" s="18"/>
      <c r="IB385" s="18"/>
      <c r="IC385" s="18"/>
      <c r="ID385" s="18"/>
      <c r="IE385" s="18"/>
      <c r="IF385" s="18"/>
      <c r="IG385" s="18"/>
      <c r="IH385" s="18"/>
      <c r="II385" s="18"/>
      <c r="IJ385" s="18"/>
      <c r="IK385" s="18"/>
      <c r="IL385" s="18"/>
      <c r="IM385" s="18"/>
      <c r="IN385" s="18"/>
      <c r="IO385" s="18"/>
      <c r="IP385" s="18"/>
      <c r="IQ385" s="18"/>
      <c r="IR385" s="18"/>
      <c r="IS385" s="18"/>
      <c r="IT385" s="18"/>
      <c r="IU385" s="18"/>
      <c r="IV385" s="18"/>
      <c r="IW385" s="18"/>
      <c r="IX385" s="18"/>
      <c r="IY385" s="18"/>
      <c r="IZ385" s="18"/>
      <c r="JA385" s="18"/>
      <c r="JB385" s="18"/>
      <c r="JC385" s="18"/>
      <c r="JD385" s="18"/>
      <c r="JE385" s="18"/>
      <c r="JF385" s="18"/>
      <c r="JG385" s="18"/>
      <c r="JH385" s="18"/>
      <c r="JI385" s="18"/>
      <c r="JJ385" s="18"/>
      <c r="JK385" s="18"/>
      <c r="JL385" s="18"/>
      <c r="JM385" s="18"/>
      <c r="JN385" s="18"/>
      <c r="JO385" s="18"/>
      <c r="JP385" s="18"/>
      <c r="JQ385" s="18"/>
      <c r="JR385" s="18"/>
      <c r="JS385" s="18"/>
      <c r="JT385" s="18"/>
      <c r="JU385" s="18"/>
      <c r="JV385" s="18"/>
      <c r="JW385" s="18"/>
      <c r="JX385" s="18"/>
      <c r="JY385" s="18"/>
      <c r="JZ385" s="18"/>
      <c r="KA385" s="18"/>
      <c r="KB385" s="18"/>
      <c r="KC385" s="18"/>
      <c r="KD385" s="18"/>
      <c r="KE385" s="18"/>
      <c r="KF385" s="18"/>
      <c r="KG385" s="18"/>
      <c r="KH385" s="18"/>
      <c r="KI385" s="18"/>
      <c r="KJ385" s="18"/>
      <c r="KK385" s="18"/>
      <c r="KL385" s="18"/>
      <c r="KM385" s="18"/>
      <c r="KN385" s="18"/>
      <c r="KO385" s="18"/>
      <c r="KP385" s="18"/>
      <c r="KQ385" s="18"/>
      <c r="KR385" s="18"/>
      <c r="KS385" s="18"/>
      <c r="KT385" s="18"/>
      <c r="KU385" s="18"/>
      <c r="KV385" s="18"/>
      <c r="KW385" s="18"/>
      <c r="KX385" s="18"/>
      <c r="KY385" s="18"/>
      <c r="KZ385" s="18"/>
      <c r="LA385" s="18"/>
    </row>
    <row r="386" spans="1:313" x14ac:dyDescent="0.2">
      <c r="B386" s="20"/>
      <c r="C386" s="96"/>
      <c r="D386" s="97" t="s">
        <v>21</v>
      </c>
      <c r="E386" s="98"/>
      <c r="F386" s="98"/>
      <c r="G386" s="98"/>
      <c r="H386" s="98"/>
      <c r="I386" s="98"/>
      <c r="J386" s="98"/>
      <c r="K386" s="98"/>
      <c r="L386" s="107"/>
      <c r="M386" s="20"/>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18"/>
      <c r="HC386" s="18"/>
      <c r="HD386" s="18"/>
      <c r="HE386" s="18"/>
      <c r="HF386" s="18"/>
      <c r="HG386" s="18"/>
      <c r="HH386" s="18"/>
      <c r="HI386" s="18"/>
      <c r="HJ386" s="18"/>
      <c r="HK386" s="18"/>
      <c r="HL386" s="18"/>
      <c r="HM386" s="18"/>
      <c r="HN386" s="18"/>
      <c r="HO386" s="18"/>
      <c r="HP386" s="18"/>
      <c r="HQ386" s="18"/>
      <c r="HR386" s="18"/>
      <c r="HS386" s="18"/>
      <c r="HT386" s="18"/>
      <c r="HU386" s="18"/>
      <c r="HV386" s="18"/>
      <c r="HW386" s="18"/>
      <c r="HX386" s="18"/>
      <c r="HY386" s="18"/>
      <c r="HZ386" s="18"/>
      <c r="IA386" s="18"/>
      <c r="IB386" s="18"/>
      <c r="IC386" s="18"/>
      <c r="ID386" s="18"/>
      <c r="IE386" s="18"/>
      <c r="IF386" s="18"/>
      <c r="IG386" s="18"/>
      <c r="IH386" s="18"/>
      <c r="II386" s="18"/>
      <c r="IJ386" s="18"/>
      <c r="IK386" s="18"/>
      <c r="IL386" s="18"/>
      <c r="IM386" s="18"/>
      <c r="IN386" s="18"/>
      <c r="IO386" s="18"/>
      <c r="IP386" s="18"/>
      <c r="IQ386" s="18"/>
      <c r="IR386" s="18"/>
      <c r="IS386" s="18"/>
      <c r="IT386" s="18"/>
      <c r="IU386" s="18"/>
      <c r="IV386" s="18"/>
      <c r="IW386" s="18"/>
      <c r="IX386" s="18"/>
      <c r="IY386" s="18"/>
      <c r="IZ386" s="18"/>
      <c r="JA386" s="18"/>
      <c r="JB386" s="18"/>
      <c r="JC386" s="18"/>
      <c r="JD386" s="18"/>
      <c r="JE386" s="18"/>
      <c r="JF386" s="18"/>
      <c r="JG386" s="18"/>
      <c r="JH386" s="18"/>
      <c r="JI386" s="18"/>
      <c r="JJ386" s="18"/>
      <c r="JK386" s="18"/>
      <c r="JL386" s="18"/>
      <c r="JM386" s="18"/>
      <c r="JN386" s="18"/>
      <c r="JO386" s="18"/>
      <c r="JP386" s="18"/>
      <c r="JQ386" s="18"/>
      <c r="JR386" s="18"/>
      <c r="JS386" s="18"/>
      <c r="JT386" s="18"/>
      <c r="JU386" s="18"/>
      <c r="JV386" s="18"/>
      <c r="JW386" s="18"/>
      <c r="JX386" s="18"/>
      <c r="JY386" s="18"/>
      <c r="JZ386" s="18"/>
      <c r="KA386" s="18"/>
      <c r="KB386" s="18"/>
      <c r="KC386" s="18"/>
      <c r="KD386" s="18"/>
      <c r="KE386" s="18"/>
      <c r="KF386" s="18"/>
      <c r="KG386" s="18"/>
      <c r="KH386" s="18"/>
      <c r="KI386" s="18"/>
      <c r="KJ386" s="18"/>
      <c r="KK386" s="18"/>
      <c r="KL386" s="18"/>
      <c r="KM386" s="18"/>
      <c r="KN386" s="18"/>
      <c r="KO386" s="18"/>
      <c r="KP386" s="18"/>
      <c r="KQ386" s="18"/>
      <c r="KR386" s="18"/>
      <c r="KS386" s="18"/>
      <c r="KT386" s="18"/>
      <c r="KU386" s="18"/>
      <c r="KV386" s="18"/>
      <c r="KW386" s="18"/>
      <c r="KX386" s="18"/>
      <c r="KY386" s="18"/>
      <c r="KZ386" s="18"/>
      <c r="LA386" s="18"/>
    </row>
    <row r="387" spans="1:313" x14ac:dyDescent="0.2">
      <c r="B387" s="20"/>
      <c r="C387" s="64" t="s">
        <v>81</v>
      </c>
      <c r="D387" s="163" t="s">
        <v>82</v>
      </c>
      <c r="E387" s="164" t="s">
        <v>25</v>
      </c>
      <c r="F387" s="138"/>
      <c r="G387" s="138"/>
      <c r="H387" s="138"/>
      <c r="I387" s="138"/>
      <c r="J387" s="138"/>
      <c r="K387" s="138"/>
      <c r="L387" s="138"/>
      <c r="M387" s="20"/>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18"/>
      <c r="HC387" s="18"/>
      <c r="HD387" s="18"/>
      <c r="HE387" s="18"/>
      <c r="HF387" s="18"/>
      <c r="HG387" s="18"/>
      <c r="HH387" s="18"/>
      <c r="HI387" s="18"/>
      <c r="HJ387" s="18"/>
      <c r="HK387" s="18"/>
      <c r="HL387" s="18"/>
      <c r="HM387" s="18"/>
      <c r="HN387" s="18"/>
      <c r="HO387" s="18"/>
      <c r="HP387" s="18"/>
      <c r="HQ387" s="18"/>
      <c r="HR387" s="18"/>
      <c r="HS387" s="18"/>
      <c r="HT387" s="18"/>
      <c r="HU387" s="18"/>
      <c r="HV387" s="18"/>
      <c r="HW387" s="18"/>
      <c r="HX387" s="18"/>
      <c r="HY387" s="18"/>
      <c r="HZ387" s="18"/>
      <c r="IA387" s="18"/>
      <c r="IB387" s="18"/>
      <c r="IC387" s="18"/>
      <c r="ID387" s="18"/>
      <c r="IE387" s="18"/>
      <c r="IF387" s="18"/>
      <c r="IG387" s="18"/>
      <c r="IH387" s="18"/>
      <c r="II387" s="18"/>
      <c r="IJ387" s="18"/>
      <c r="IK387" s="18"/>
      <c r="IL387" s="18"/>
      <c r="IM387" s="18"/>
      <c r="IN387" s="18"/>
      <c r="IO387" s="18"/>
      <c r="IP387" s="18"/>
      <c r="IQ387" s="18"/>
      <c r="IR387" s="18"/>
      <c r="IS387" s="18"/>
      <c r="IT387" s="18"/>
      <c r="IU387" s="18"/>
      <c r="IV387" s="18"/>
      <c r="IW387" s="18"/>
      <c r="IX387" s="18"/>
      <c r="IY387" s="18"/>
      <c r="IZ387" s="18"/>
      <c r="JA387" s="18"/>
      <c r="JB387" s="18"/>
      <c r="JC387" s="18"/>
      <c r="JD387" s="18"/>
      <c r="JE387" s="18"/>
      <c r="JF387" s="18"/>
      <c r="JG387" s="18"/>
      <c r="JH387" s="18"/>
      <c r="JI387" s="18"/>
      <c r="JJ387" s="18"/>
      <c r="JK387" s="18"/>
      <c r="JL387" s="18"/>
      <c r="JM387" s="18"/>
      <c r="JN387" s="18"/>
      <c r="JO387" s="18"/>
      <c r="JP387" s="18"/>
      <c r="JQ387" s="18"/>
      <c r="JR387" s="18"/>
      <c r="JS387" s="18"/>
      <c r="JT387" s="18"/>
      <c r="JU387" s="18"/>
      <c r="JV387" s="18"/>
      <c r="JW387" s="18"/>
      <c r="JX387" s="18"/>
      <c r="JY387" s="18"/>
      <c r="JZ387" s="18"/>
      <c r="KA387" s="18"/>
      <c r="KB387" s="18"/>
      <c r="KC387" s="18"/>
      <c r="KD387" s="18"/>
      <c r="KE387" s="18"/>
      <c r="KF387" s="18"/>
      <c r="KG387" s="18"/>
      <c r="KH387" s="18"/>
      <c r="KI387" s="18"/>
      <c r="KJ387" s="18"/>
      <c r="KK387" s="18"/>
      <c r="KL387" s="18"/>
      <c r="KM387" s="18"/>
      <c r="KN387" s="18"/>
      <c r="KO387" s="18"/>
      <c r="KP387" s="18"/>
      <c r="KQ387" s="18"/>
      <c r="KR387" s="18"/>
      <c r="KS387" s="18"/>
      <c r="KT387" s="18"/>
      <c r="KU387" s="18"/>
      <c r="KV387" s="18"/>
      <c r="KW387" s="18"/>
      <c r="KX387" s="18"/>
      <c r="KY387" s="18"/>
      <c r="KZ387" s="18"/>
      <c r="LA387" s="18"/>
    </row>
    <row r="388" spans="1:313" x14ac:dyDescent="0.2">
      <c r="B388" s="20"/>
      <c r="C388" s="64">
        <v>2</v>
      </c>
      <c r="D388" s="163" t="s">
        <v>83</v>
      </c>
      <c r="E388" s="164" t="s">
        <v>25</v>
      </c>
      <c r="F388" s="138"/>
      <c r="G388" s="138"/>
      <c r="H388" s="138"/>
      <c r="I388" s="138"/>
      <c r="J388" s="138"/>
      <c r="K388" s="138"/>
      <c r="L388" s="138"/>
      <c r="M388" s="20"/>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18"/>
      <c r="HC388" s="18"/>
      <c r="HD388" s="18"/>
      <c r="HE388" s="18"/>
      <c r="HF388" s="18"/>
      <c r="HG388" s="18"/>
      <c r="HH388" s="18"/>
      <c r="HI388" s="18"/>
      <c r="HJ388" s="18"/>
      <c r="HK388" s="18"/>
      <c r="HL388" s="18"/>
      <c r="HM388" s="18"/>
      <c r="HN388" s="18"/>
      <c r="HO388" s="18"/>
      <c r="HP388" s="18"/>
      <c r="HQ388" s="18"/>
      <c r="HR388" s="18"/>
      <c r="HS388" s="18"/>
      <c r="HT388" s="18"/>
      <c r="HU388" s="18"/>
      <c r="HV388" s="18"/>
      <c r="HW388" s="18"/>
      <c r="HX388" s="18"/>
      <c r="HY388" s="18"/>
      <c r="HZ388" s="18"/>
      <c r="IA388" s="18"/>
      <c r="IB388" s="18"/>
      <c r="IC388" s="18"/>
      <c r="ID388" s="18"/>
      <c r="IE388" s="18"/>
      <c r="IF388" s="18"/>
      <c r="IG388" s="18"/>
      <c r="IH388" s="18"/>
      <c r="II388" s="18"/>
      <c r="IJ388" s="18"/>
      <c r="IK388" s="18"/>
      <c r="IL388" s="18"/>
      <c r="IM388" s="18"/>
      <c r="IN388" s="18"/>
      <c r="IO388" s="18"/>
      <c r="IP388" s="18"/>
      <c r="IQ388" s="18"/>
      <c r="IR388" s="18"/>
      <c r="IS388" s="18"/>
      <c r="IT388" s="18"/>
      <c r="IU388" s="18"/>
      <c r="IV388" s="18"/>
      <c r="IW388" s="18"/>
      <c r="IX388" s="18"/>
      <c r="IY388" s="18"/>
      <c r="IZ388" s="18"/>
      <c r="JA388" s="18"/>
      <c r="JB388" s="18"/>
      <c r="JC388" s="18"/>
      <c r="JD388" s="18"/>
      <c r="JE388" s="18"/>
      <c r="JF388" s="18"/>
      <c r="JG388" s="18"/>
      <c r="JH388" s="18"/>
      <c r="JI388" s="18"/>
      <c r="JJ388" s="18"/>
      <c r="JK388" s="18"/>
      <c r="JL388" s="18"/>
      <c r="JM388" s="18"/>
      <c r="JN388" s="18"/>
      <c r="JO388" s="18"/>
      <c r="JP388" s="18"/>
      <c r="JQ388" s="18"/>
      <c r="JR388" s="18"/>
      <c r="JS388" s="18"/>
      <c r="JT388" s="18"/>
      <c r="JU388" s="18"/>
      <c r="JV388" s="18"/>
      <c r="JW388" s="18"/>
      <c r="JX388" s="18"/>
      <c r="JY388" s="18"/>
      <c r="JZ388" s="18"/>
      <c r="KA388" s="18"/>
      <c r="KB388" s="18"/>
      <c r="KC388" s="18"/>
      <c r="KD388" s="18"/>
      <c r="KE388" s="18"/>
      <c r="KF388" s="18"/>
      <c r="KG388" s="18"/>
      <c r="KH388" s="18"/>
      <c r="KI388" s="18"/>
      <c r="KJ388" s="18"/>
      <c r="KK388" s="18"/>
      <c r="KL388" s="18"/>
      <c r="KM388" s="18"/>
      <c r="KN388" s="18"/>
      <c r="KO388" s="18"/>
      <c r="KP388" s="18"/>
      <c r="KQ388" s="18"/>
      <c r="KR388" s="18"/>
      <c r="KS388" s="18"/>
      <c r="KT388" s="18"/>
      <c r="KU388" s="18"/>
      <c r="KV388" s="18"/>
      <c r="KW388" s="18"/>
      <c r="KX388" s="18"/>
      <c r="KY388" s="18"/>
      <c r="KZ388" s="18"/>
      <c r="LA388" s="18"/>
    </row>
    <row r="389" spans="1:313" s="2" customFormat="1" ht="24" x14ac:dyDescent="0.2">
      <c r="A389" s="17"/>
      <c r="B389" s="21"/>
      <c r="C389" s="94">
        <v>3</v>
      </c>
      <c r="D389" s="94" t="s">
        <v>84</v>
      </c>
      <c r="E389" s="64" t="s">
        <v>57</v>
      </c>
      <c r="F389" s="68" t="str">
        <f t="shared" ref="F389:L389" si="70">IF(F194=0,"na",(F387+F388)/F194)</f>
        <v>na</v>
      </c>
      <c r="G389" s="68" t="str">
        <f t="shared" si="70"/>
        <v>na</v>
      </c>
      <c r="H389" s="68" t="str">
        <f t="shared" si="70"/>
        <v>na</v>
      </c>
      <c r="I389" s="68" t="str">
        <f t="shared" si="70"/>
        <v>na</v>
      </c>
      <c r="J389" s="68" t="str">
        <f t="shared" si="70"/>
        <v>na</v>
      </c>
      <c r="K389" s="68" t="str">
        <f t="shared" si="70"/>
        <v>na</v>
      </c>
      <c r="L389" s="68" t="str">
        <f t="shared" si="70"/>
        <v>na</v>
      </c>
      <c r="M389" s="21"/>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c r="IB389" s="19"/>
      <c r="IC389" s="19"/>
      <c r="ID389" s="19"/>
      <c r="IE389" s="19"/>
      <c r="IF389" s="19"/>
      <c r="IG389" s="19"/>
      <c r="IH389" s="19"/>
      <c r="II389" s="19"/>
      <c r="IJ389" s="19"/>
      <c r="IK389" s="19"/>
      <c r="IL389" s="19"/>
      <c r="IM389" s="19"/>
      <c r="IN389" s="19"/>
      <c r="IO389" s="19"/>
      <c r="IP389" s="19"/>
      <c r="IQ389" s="19"/>
      <c r="IR389" s="19"/>
      <c r="IS389" s="19"/>
      <c r="IT389" s="19"/>
      <c r="IU389" s="19"/>
      <c r="IV389" s="19"/>
      <c r="IW389" s="19"/>
      <c r="IX389" s="19"/>
      <c r="IY389" s="19"/>
      <c r="IZ389" s="19"/>
      <c r="JA389" s="19"/>
      <c r="JB389" s="19"/>
      <c r="JC389" s="19"/>
      <c r="JD389" s="19"/>
      <c r="JE389" s="19"/>
      <c r="JF389" s="19"/>
      <c r="JG389" s="19"/>
      <c r="JH389" s="19"/>
      <c r="JI389" s="19"/>
      <c r="JJ389" s="19"/>
      <c r="JK389" s="19"/>
      <c r="JL389" s="19"/>
      <c r="JM389" s="19"/>
      <c r="JN389" s="19"/>
      <c r="JO389" s="19"/>
      <c r="JP389" s="19"/>
      <c r="JQ389" s="19"/>
      <c r="JR389" s="19"/>
      <c r="JS389" s="19"/>
      <c r="JT389" s="19"/>
      <c r="JU389" s="19"/>
      <c r="JV389" s="19"/>
      <c r="JW389" s="19"/>
      <c r="JX389" s="19"/>
      <c r="JY389" s="19"/>
      <c r="JZ389" s="19"/>
      <c r="KA389" s="19"/>
      <c r="KB389" s="19"/>
      <c r="KC389" s="19"/>
      <c r="KD389" s="19"/>
      <c r="KE389" s="19"/>
      <c r="KF389" s="19"/>
      <c r="KG389" s="19"/>
      <c r="KH389" s="19"/>
      <c r="KI389" s="19"/>
      <c r="KJ389" s="19"/>
      <c r="KK389" s="19"/>
      <c r="KL389" s="19"/>
      <c r="KM389" s="19"/>
      <c r="KN389" s="19"/>
      <c r="KO389" s="19"/>
      <c r="KP389" s="19"/>
      <c r="KQ389" s="19"/>
      <c r="KR389" s="19"/>
      <c r="KS389" s="19"/>
      <c r="KT389" s="19"/>
      <c r="KU389" s="19"/>
      <c r="KV389" s="19"/>
      <c r="KW389" s="19"/>
      <c r="KX389" s="19"/>
      <c r="KY389" s="19"/>
      <c r="KZ389" s="19"/>
      <c r="LA389" s="19"/>
    </row>
    <row r="390" spans="1:313" x14ac:dyDescent="0.2">
      <c r="B390" s="20"/>
      <c r="C390" s="156"/>
      <c r="D390" s="165" t="s">
        <v>357</v>
      </c>
      <c r="E390" s="158"/>
      <c r="F390" s="158"/>
      <c r="G390" s="158"/>
      <c r="H390" s="158"/>
      <c r="I390" s="158"/>
      <c r="J390" s="158"/>
      <c r="K390" s="158"/>
      <c r="L390" s="159"/>
      <c r="M390" s="20"/>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c r="IB390" s="18"/>
      <c r="IC390" s="18"/>
      <c r="ID390" s="18"/>
      <c r="IE390" s="18"/>
      <c r="IF390" s="18"/>
      <c r="IG390" s="18"/>
      <c r="IH390" s="18"/>
      <c r="II390" s="18"/>
      <c r="IJ390" s="18"/>
      <c r="IK390" s="18"/>
      <c r="IL390" s="18"/>
      <c r="IM390" s="18"/>
      <c r="IN390" s="18"/>
      <c r="IO390" s="18"/>
      <c r="IP390" s="18"/>
      <c r="IQ390" s="18"/>
      <c r="IR390" s="18"/>
      <c r="IS390" s="18"/>
      <c r="IT390" s="18"/>
      <c r="IU390" s="18"/>
      <c r="IV390" s="18"/>
      <c r="IW390" s="18"/>
      <c r="IX390" s="18"/>
      <c r="IY390" s="18"/>
      <c r="IZ390" s="18"/>
      <c r="JA390" s="18"/>
      <c r="JB390" s="18"/>
      <c r="JC390" s="18"/>
      <c r="JD390" s="18"/>
      <c r="JE390" s="18"/>
      <c r="JF390" s="18"/>
      <c r="JG390" s="18"/>
      <c r="JH390" s="18"/>
      <c r="JI390" s="18"/>
      <c r="JJ390" s="18"/>
      <c r="JK390" s="18"/>
      <c r="JL390" s="18"/>
      <c r="JM390" s="18"/>
      <c r="JN390" s="18"/>
      <c r="JO390" s="18"/>
      <c r="JP390" s="18"/>
      <c r="JQ390" s="18"/>
      <c r="JR390" s="18"/>
      <c r="JS390" s="18"/>
      <c r="JT390" s="18"/>
      <c r="JU390" s="18"/>
      <c r="JV390" s="18"/>
      <c r="JW390" s="18"/>
      <c r="JX390" s="18"/>
      <c r="JY390" s="18"/>
      <c r="JZ390" s="18"/>
      <c r="KA390" s="18"/>
      <c r="KB390" s="18"/>
      <c r="KC390" s="18"/>
      <c r="KD390" s="18"/>
      <c r="KE390" s="18"/>
      <c r="KF390" s="18"/>
      <c r="KG390" s="18"/>
      <c r="KH390" s="18"/>
      <c r="KI390" s="18"/>
      <c r="KJ390" s="18"/>
      <c r="KK390" s="18"/>
      <c r="KL390" s="18"/>
      <c r="KM390" s="18"/>
      <c r="KN390" s="18"/>
      <c r="KO390" s="18"/>
      <c r="KP390" s="18"/>
      <c r="KQ390" s="18"/>
      <c r="KR390" s="18"/>
      <c r="KS390" s="18"/>
      <c r="KT390" s="18"/>
      <c r="KU390" s="18"/>
      <c r="KV390" s="18"/>
      <c r="KW390" s="18"/>
      <c r="KX390" s="18"/>
      <c r="KY390" s="18"/>
      <c r="KZ390" s="18"/>
      <c r="LA390" s="18"/>
    </row>
    <row r="391" spans="1:313" s="18" customFormat="1" x14ac:dyDescent="0.2">
      <c r="A391" s="16"/>
      <c r="B391" s="20"/>
      <c r="C391" s="64">
        <v>1</v>
      </c>
      <c r="D391" s="69" t="s">
        <v>20</v>
      </c>
      <c r="E391" s="66" t="s">
        <v>25</v>
      </c>
      <c r="F391" s="160">
        <f>F395+F396</f>
        <v>0</v>
      </c>
      <c r="G391" s="160">
        <f>G395+G396</f>
        <v>0</v>
      </c>
      <c r="H391" s="160">
        <f t="shared" ref="H391:L391" si="71">H395+H396</f>
        <v>0</v>
      </c>
      <c r="I391" s="160">
        <f t="shared" si="71"/>
        <v>0</v>
      </c>
      <c r="J391" s="160">
        <f t="shared" si="71"/>
        <v>0</v>
      </c>
      <c r="K391" s="160">
        <f t="shared" si="71"/>
        <v>0</v>
      </c>
      <c r="L391" s="160">
        <f t="shared" si="71"/>
        <v>0</v>
      </c>
      <c r="M391" s="20"/>
    </row>
    <row r="392" spans="1:313" s="18" customFormat="1" x14ac:dyDescent="0.2">
      <c r="A392" s="16"/>
      <c r="B392" s="20"/>
      <c r="C392" s="64">
        <v>2</v>
      </c>
      <c r="D392" s="69" t="s">
        <v>21</v>
      </c>
      <c r="E392" s="66" t="s">
        <v>25</v>
      </c>
      <c r="F392" s="160">
        <f>F398+F399</f>
        <v>0</v>
      </c>
      <c r="G392" s="160">
        <f t="shared" ref="G392:L392" si="72">G398+G399</f>
        <v>0</v>
      </c>
      <c r="H392" s="160">
        <f t="shared" si="72"/>
        <v>0</v>
      </c>
      <c r="I392" s="160">
        <f t="shared" si="72"/>
        <v>0</v>
      </c>
      <c r="J392" s="160">
        <f t="shared" si="72"/>
        <v>0</v>
      </c>
      <c r="K392" s="160">
        <f t="shared" si="72"/>
        <v>0</v>
      </c>
      <c r="L392" s="160">
        <f t="shared" si="72"/>
        <v>0</v>
      </c>
      <c r="M392" s="20"/>
    </row>
    <row r="393" spans="1:313" s="18" customFormat="1" x14ac:dyDescent="0.2">
      <c r="A393" s="16"/>
      <c r="B393" s="20"/>
      <c r="C393" s="78"/>
      <c r="D393" s="79" t="s">
        <v>114</v>
      </c>
      <c r="E393" s="66" t="s">
        <v>25</v>
      </c>
      <c r="F393" s="67">
        <f t="shared" ref="F393:L393" si="73">SUM(F391:F392)</f>
        <v>0</v>
      </c>
      <c r="G393" s="67">
        <f t="shared" si="73"/>
        <v>0</v>
      </c>
      <c r="H393" s="67">
        <f t="shared" si="73"/>
        <v>0</v>
      </c>
      <c r="I393" s="67">
        <f t="shared" si="73"/>
        <v>0</v>
      </c>
      <c r="J393" s="67">
        <f t="shared" si="73"/>
        <v>0</v>
      </c>
      <c r="K393" s="67">
        <f t="shared" si="73"/>
        <v>0</v>
      </c>
      <c r="L393" s="67">
        <f t="shared" si="73"/>
        <v>0</v>
      </c>
      <c r="M393" s="20"/>
    </row>
    <row r="394" spans="1:313" x14ac:dyDescent="0.2">
      <c r="B394" s="20"/>
      <c r="C394" s="161"/>
      <c r="D394" s="162" t="s">
        <v>20</v>
      </c>
      <c r="E394" s="92"/>
      <c r="F394" s="92"/>
      <c r="G394" s="92"/>
      <c r="H394" s="92"/>
      <c r="I394" s="92"/>
      <c r="J394" s="92"/>
      <c r="K394" s="92"/>
      <c r="L394" s="93"/>
      <c r="M394" s="20"/>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18"/>
      <c r="HC394" s="18"/>
      <c r="HD394" s="18"/>
      <c r="HE394" s="18"/>
      <c r="HF394" s="18"/>
      <c r="HG394" s="18"/>
      <c r="HH394" s="18"/>
      <c r="HI394" s="18"/>
      <c r="HJ394" s="18"/>
      <c r="HK394" s="18"/>
      <c r="HL394" s="18"/>
      <c r="HM394" s="18"/>
      <c r="HN394" s="18"/>
      <c r="HO394" s="18"/>
      <c r="HP394" s="18"/>
      <c r="HQ394" s="18"/>
      <c r="HR394" s="18"/>
      <c r="HS394" s="18"/>
      <c r="HT394" s="18"/>
      <c r="HU394" s="18"/>
      <c r="HV394" s="18"/>
      <c r="HW394" s="18"/>
      <c r="HX394" s="18"/>
      <c r="HY394" s="18"/>
      <c r="HZ394" s="18"/>
      <c r="IA394" s="18"/>
      <c r="IB394" s="18"/>
      <c r="IC394" s="18"/>
      <c r="ID394" s="18"/>
      <c r="IE394" s="18"/>
      <c r="IF394" s="18"/>
      <c r="IG394" s="18"/>
      <c r="IH394" s="18"/>
      <c r="II394" s="18"/>
      <c r="IJ394" s="18"/>
      <c r="IK394" s="18"/>
      <c r="IL394" s="18"/>
      <c r="IM394" s="18"/>
      <c r="IN394" s="18"/>
      <c r="IO394" s="18"/>
      <c r="IP394" s="18"/>
      <c r="IQ394" s="18"/>
      <c r="IR394" s="18"/>
      <c r="IS394" s="18"/>
      <c r="IT394" s="18"/>
      <c r="IU394" s="18"/>
      <c r="IV394" s="18"/>
      <c r="IW394" s="18"/>
      <c r="IX394" s="18"/>
      <c r="IY394" s="18"/>
      <c r="IZ394" s="18"/>
      <c r="JA394" s="18"/>
      <c r="JB394" s="18"/>
      <c r="JC394" s="18"/>
      <c r="JD394" s="18"/>
      <c r="JE394" s="18"/>
      <c r="JF394" s="18"/>
      <c r="JG394" s="18"/>
      <c r="JH394" s="18"/>
      <c r="JI394" s="18"/>
      <c r="JJ394" s="18"/>
      <c r="JK394" s="18"/>
      <c r="JL394" s="18"/>
      <c r="JM394" s="18"/>
      <c r="JN394" s="18"/>
      <c r="JO394" s="18"/>
      <c r="JP394" s="18"/>
      <c r="JQ394" s="18"/>
      <c r="JR394" s="18"/>
      <c r="JS394" s="18"/>
      <c r="JT394" s="18"/>
      <c r="JU394" s="18"/>
      <c r="JV394" s="18"/>
      <c r="JW394" s="18"/>
      <c r="JX394" s="18"/>
      <c r="JY394" s="18"/>
      <c r="JZ394" s="18"/>
      <c r="KA394" s="18"/>
      <c r="KB394" s="18"/>
      <c r="KC394" s="18"/>
      <c r="KD394" s="18"/>
      <c r="KE394" s="18"/>
      <c r="KF394" s="18"/>
      <c r="KG394" s="18"/>
      <c r="KH394" s="18"/>
      <c r="KI394" s="18"/>
      <c r="KJ394" s="18"/>
      <c r="KK394" s="18"/>
      <c r="KL394" s="18"/>
      <c r="KM394" s="18"/>
      <c r="KN394" s="18"/>
      <c r="KO394" s="18"/>
      <c r="KP394" s="18"/>
      <c r="KQ394" s="18"/>
      <c r="KR394" s="18"/>
      <c r="KS394" s="18"/>
      <c r="KT394" s="18"/>
      <c r="KU394" s="18"/>
      <c r="KV394" s="18"/>
      <c r="KW394" s="18"/>
      <c r="KX394" s="18"/>
      <c r="KY394" s="18"/>
      <c r="KZ394" s="18"/>
      <c r="LA394" s="18"/>
    </row>
    <row r="395" spans="1:313" x14ac:dyDescent="0.2">
      <c r="B395" s="20"/>
      <c r="C395" s="64" t="s">
        <v>81</v>
      </c>
      <c r="D395" s="163" t="s">
        <v>82</v>
      </c>
      <c r="E395" s="164" t="s">
        <v>25</v>
      </c>
      <c r="F395" s="138"/>
      <c r="G395" s="138"/>
      <c r="H395" s="138"/>
      <c r="I395" s="138"/>
      <c r="J395" s="138"/>
      <c r="K395" s="138"/>
      <c r="L395" s="138"/>
      <c r="M395" s="20"/>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18"/>
      <c r="HC395" s="18"/>
      <c r="HD395" s="18"/>
      <c r="HE395" s="18"/>
      <c r="HF395" s="18"/>
      <c r="HG395" s="18"/>
      <c r="HH395" s="18"/>
      <c r="HI395" s="18"/>
      <c r="HJ395" s="18"/>
      <c r="HK395" s="18"/>
      <c r="HL395" s="18"/>
      <c r="HM395" s="18"/>
      <c r="HN395" s="18"/>
      <c r="HO395" s="18"/>
      <c r="HP395" s="18"/>
      <c r="HQ395" s="18"/>
      <c r="HR395" s="18"/>
      <c r="HS395" s="18"/>
      <c r="HT395" s="18"/>
      <c r="HU395" s="18"/>
      <c r="HV395" s="18"/>
      <c r="HW395" s="18"/>
      <c r="HX395" s="18"/>
      <c r="HY395" s="18"/>
      <c r="HZ395" s="18"/>
      <c r="IA395" s="18"/>
      <c r="IB395" s="18"/>
      <c r="IC395" s="18"/>
      <c r="ID395" s="18"/>
      <c r="IE395" s="18"/>
      <c r="IF395" s="18"/>
      <c r="IG395" s="18"/>
      <c r="IH395" s="18"/>
      <c r="II395" s="18"/>
      <c r="IJ395" s="18"/>
      <c r="IK395" s="18"/>
      <c r="IL395" s="18"/>
      <c r="IM395" s="18"/>
      <c r="IN395" s="18"/>
      <c r="IO395" s="18"/>
      <c r="IP395" s="18"/>
      <c r="IQ395" s="18"/>
      <c r="IR395" s="18"/>
      <c r="IS395" s="18"/>
      <c r="IT395" s="18"/>
      <c r="IU395" s="18"/>
      <c r="IV395" s="18"/>
      <c r="IW395" s="18"/>
      <c r="IX395" s="18"/>
      <c r="IY395" s="18"/>
      <c r="IZ395" s="18"/>
      <c r="JA395" s="18"/>
      <c r="JB395" s="18"/>
      <c r="JC395" s="18"/>
      <c r="JD395" s="18"/>
      <c r="JE395" s="18"/>
      <c r="JF395" s="18"/>
      <c r="JG395" s="18"/>
      <c r="JH395" s="18"/>
      <c r="JI395" s="18"/>
      <c r="JJ395" s="18"/>
      <c r="JK395" s="18"/>
      <c r="JL395" s="18"/>
      <c r="JM395" s="18"/>
      <c r="JN395" s="18"/>
      <c r="JO395" s="18"/>
      <c r="JP395" s="18"/>
      <c r="JQ395" s="18"/>
      <c r="JR395" s="18"/>
      <c r="JS395" s="18"/>
      <c r="JT395" s="18"/>
      <c r="JU395" s="18"/>
      <c r="JV395" s="18"/>
      <c r="JW395" s="18"/>
      <c r="JX395" s="18"/>
      <c r="JY395" s="18"/>
      <c r="JZ395" s="18"/>
      <c r="KA395" s="18"/>
      <c r="KB395" s="18"/>
      <c r="KC395" s="18"/>
      <c r="KD395" s="18"/>
      <c r="KE395" s="18"/>
      <c r="KF395" s="18"/>
      <c r="KG395" s="18"/>
      <c r="KH395" s="18"/>
      <c r="KI395" s="18"/>
      <c r="KJ395" s="18"/>
      <c r="KK395" s="18"/>
      <c r="KL395" s="18"/>
      <c r="KM395" s="18"/>
      <c r="KN395" s="18"/>
      <c r="KO395" s="18"/>
      <c r="KP395" s="18"/>
      <c r="KQ395" s="18"/>
      <c r="KR395" s="18"/>
      <c r="KS395" s="18"/>
      <c r="KT395" s="18"/>
      <c r="KU395" s="18"/>
      <c r="KV395" s="18"/>
      <c r="KW395" s="18"/>
      <c r="KX395" s="18"/>
      <c r="KY395" s="18"/>
      <c r="KZ395" s="18"/>
      <c r="LA395" s="18"/>
    </row>
    <row r="396" spans="1:313" x14ac:dyDescent="0.2">
      <c r="B396" s="20"/>
      <c r="C396" s="64">
        <v>2</v>
      </c>
      <c r="D396" s="163" t="s">
        <v>83</v>
      </c>
      <c r="E396" s="164" t="s">
        <v>25</v>
      </c>
      <c r="F396" s="138"/>
      <c r="G396" s="138"/>
      <c r="H396" s="138"/>
      <c r="I396" s="138"/>
      <c r="J396" s="138"/>
      <c r="K396" s="138"/>
      <c r="L396" s="138"/>
      <c r="M396" s="20"/>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c r="IB396" s="18"/>
      <c r="IC396" s="18"/>
      <c r="ID396" s="18"/>
      <c r="IE396" s="18"/>
      <c r="IF396" s="18"/>
      <c r="IG396" s="18"/>
      <c r="IH396" s="18"/>
      <c r="II396" s="18"/>
      <c r="IJ396" s="18"/>
      <c r="IK396" s="18"/>
      <c r="IL396" s="18"/>
      <c r="IM396" s="18"/>
      <c r="IN396" s="18"/>
      <c r="IO396" s="18"/>
      <c r="IP396" s="18"/>
      <c r="IQ396" s="18"/>
      <c r="IR396" s="18"/>
      <c r="IS396" s="18"/>
      <c r="IT396" s="18"/>
      <c r="IU396" s="18"/>
      <c r="IV396" s="18"/>
      <c r="IW396" s="18"/>
      <c r="IX396" s="18"/>
      <c r="IY396" s="18"/>
      <c r="IZ396" s="18"/>
      <c r="JA396" s="18"/>
      <c r="JB396" s="18"/>
      <c r="JC396" s="18"/>
      <c r="JD396" s="18"/>
      <c r="JE396" s="18"/>
      <c r="JF396" s="18"/>
      <c r="JG396" s="18"/>
      <c r="JH396" s="18"/>
      <c r="JI396" s="18"/>
      <c r="JJ396" s="18"/>
      <c r="JK396" s="18"/>
      <c r="JL396" s="18"/>
      <c r="JM396" s="18"/>
      <c r="JN396" s="18"/>
      <c r="JO396" s="18"/>
      <c r="JP396" s="18"/>
      <c r="JQ396" s="18"/>
      <c r="JR396" s="18"/>
      <c r="JS396" s="18"/>
      <c r="JT396" s="18"/>
      <c r="JU396" s="18"/>
      <c r="JV396" s="18"/>
      <c r="JW396" s="18"/>
      <c r="JX396" s="18"/>
      <c r="JY396" s="18"/>
      <c r="JZ396" s="18"/>
      <c r="KA396" s="18"/>
      <c r="KB396" s="18"/>
      <c r="KC396" s="18"/>
      <c r="KD396" s="18"/>
      <c r="KE396" s="18"/>
      <c r="KF396" s="18"/>
      <c r="KG396" s="18"/>
      <c r="KH396" s="18"/>
      <c r="KI396" s="18"/>
      <c r="KJ396" s="18"/>
      <c r="KK396" s="18"/>
      <c r="KL396" s="18"/>
      <c r="KM396" s="18"/>
      <c r="KN396" s="18"/>
      <c r="KO396" s="18"/>
      <c r="KP396" s="18"/>
      <c r="KQ396" s="18"/>
      <c r="KR396" s="18"/>
      <c r="KS396" s="18"/>
      <c r="KT396" s="18"/>
      <c r="KU396" s="18"/>
      <c r="KV396" s="18"/>
      <c r="KW396" s="18"/>
      <c r="KX396" s="18"/>
      <c r="KY396" s="18"/>
      <c r="KZ396" s="18"/>
      <c r="LA396" s="18"/>
    </row>
    <row r="397" spans="1:313" x14ac:dyDescent="0.2">
      <c r="B397" s="20"/>
      <c r="C397" s="96"/>
      <c r="D397" s="97" t="s">
        <v>21</v>
      </c>
      <c r="E397" s="98"/>
      <c r="F397" s="98"/>
      <c r="G397" s="98"/>
      <c r="H397" s="98"/>
      <c r="I397" s="98"/>
      <c r="J397" s="98"/>
      <c r="K397" s="98"/>
      <c r="L397" s="107"/>
      <c r="M397" s="20"/>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18"/>
      <c r="HC397" s="18"/>
      <c r="HD397" s="18"/>
      <c r="HE397" s="18"/>
      <c r="HF397" s="18"/>
      <c r="HG397" s="18"/>
      <c r="HH397" s="18"/>
      <c r="HI397" s="18"/>
      <c r="HJ397" s="18"/>
      <c r="HK397" s="18"/>
      <c r="HL397" s="18"/>
      <c r="HM397" s="18"/>
      <c r="HN397" s="18"/>
      <c r="HO397" s="18"/>
      <c r="HP397" s="18"/>
      <c r="HQ397" s="18"/>
      <c r="HR397" s="18"/>
      <c r="HS397" s="18"/>
      <c r="HT397" s="18"/>
      <c r="HU397" s="18"/>
      <c r="HV397" s="18"/>
      <c r="HW397" s="18"/>
      <c r="HX397" s="18"/>
      <c r="HY397" s="18"/>
      <c r="HZ397" s="18"/>
      <c r="IA397" s="18"/>
      <c r="IB397" s="18"/>
      <c r="IC397" s="18"/>
      <c r="ID397" s="18"/>
      <c r="IE397" s="18"/>
      <c r="IF397" s="18"/>
      <c r="IG397" s="18"/>
      <c r="IH397" s="18"/>
      <c r="II397" s="18"/>
      <c r="IJ397" s="18"/>
      <c r="IK397" s="18"/>
      <c r="IL397" s="18"/>
      <c r="IM397" s="18"/>
      <c r="IN397" s="18"/>
      <c r="IO397" s="18"/>
      <c r="IP397" s="18"/>
      <c r="IQ397" s="18"/>
      <c r="IR397" s="18"/>
      <c r="IS397" s="18"/>
      <c r="IT397" s="18"/>
      <c r="IU397" s="18"/>
      <c r="IV397" s="18"/>
      <c r="IW397" s="18"/>
      <c r="IX397" s="18"/>
      <c r="IY397" s="18"/>
      <c r="IZ397" s="18"/>
      <c r="JA397" s="18"/>
      <c r="JB397" s="18"/>
      <c r="JC397" s="18"/>
      <c r="JD397" s="18"/>
      <c r="JE397" s="18"/>
      <c r="JF397" s="18"/>
      <c r="JG397" s="18"/>
      <c r="JH397" s="18"/>
      <c r="JI397" s="18"/>
      <c r="JJ397" s="18"/>
      <c r="JK397" s="18"/>
      <c r="JL397" s="18"/>
      <c r="JM397" s="18"/>
      <c r="JN397" s="18"/>
      <c r="JO397" s="18"/>
      <c r="JP397" s="18"/>
      <c r="JQ397" s="18"/>
      <c r="JR397" s="18"/>
      <c r="JS397" s="18"/>
      <c r="JT397" s="18"/>
      <c r="JU397" s="18"/>
      <c r="JV397" s="18"/>
      <c r="JW397" s="18"/>
      <c r="JX397" s="18"/>
      <c r="JY397" s="18"/>
      <c r="JZ397" s="18"/>
      <c r="KA397" s="18"/>
      <c r="KB397" s="18"/>
      <c r="KC397" s="18"/>
      <c r="KD397" s="18"/>
      <c r="KE397" s="18"/>
      <c r="KF397" s="18"/>
      <c r="KG397" s="18"/>
      <c r="KH397" s="18"/>
      <c r="KI397" s="18"/>
      <c r="KJ397" s="18"/>
      <c r="KK397" s="18"/>
      <c r="KL397" s="18"/>
      <c r="KM397" s="18"/>
      <c r="KN397" s="18"/>
      <c r="KO397" s="18"/>
      <c r="KP397" s="18"/>
      <c r="KQ397" s="18"/>
      <c r="KR397" s="18"/>
      <c r="KS397" s="18"/>
      <c r="KT397" s="18"/>
      <c r="KU397" s="18"/>
      <c r="KV397" s="18"/>
      <c r="KW397" s="18"/>
      <c r="KX397" s="18"/>
      <c r="KY397" s="18"/>
      <c r="KZ397" s="18"/>
      <c r="LA397" s="18"/>
    </row>
    <row r="398" spans="1:313" x14ac:dyDescent="0.2">
      <c r="B398" s="20"/>
      <c r="C398" s="64" t="s">
        <v>81</v>
      </c>
      <c r="D398" s="163" t="s">
        <v>82</v>
      </c>
      <c r="E398" s="164" t="s">
        <v>25</v>
      </c>
      <c r="F398" s="138"/>
      <c r="G398" s="138"/>
      <c r="H398" s="138"/>
      <c r="I398" s="138"/>
      <c r="J398" s="138"/>
      <c r="K398" s="138"/>
      <c r="L398" s="138"/>
      <c r="M398" s="20"/>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c r="GA398" s="18"/>
      <c r="GB398" s="18"/>
      <c r="GC398" s="18"/>
      <c r="GD398" s="18"/>
      <c r="GE398" s="18"/>
      <c r="GF398" s="18"/>
      <c r="GG398" s="18"/>
      <c r="GH398" s="18"/>
      <c r="GI398" s="18"/>
      <c r="GJ398" s="18"/>
      <c r="GK398" s="18"/>
      <c r="GL398" s="18"/>
      <c r="GM398" s="18"/>
      <c r="GN398" s="18"/>
      <c r="GO398" s="18"/>
      <c r="GP398" s="18"/>
      <c r="GQ398" s="18"/>
      <c r="GR398" s="18"/>
      <c r="GS398" s="18"/>
      <c r="GT398" s="18"/>
      <c r="GU398" s="18"/>
      <c r="GV398" s="18"/>
      <c r="GW398" s="18"/>
      <c r="GX398" s="18"/>
      <c r="GY398" s="18"/>
      <c r="GZ398" s="18"/>
      <c r="HA398" s="18"/>
      <c r="HB398" s="18"/>
      <c r="HC398" s="18"/>
      <c r="HD398" s="18"/>
      <c r="HE398" s="18"/>
      <c r="HF398" s="18"/>
      <c r="HG398" s="18"/>
      <c r="HH398" s="18"/>
      <c r="HI398" s="18"/>
      <c r="HJ398" s="18"/>
      <c r="HK398" s="18"/>
      <c r="HL398" s="18"/>
      <c r="HM398" s="18"/>
      <c r="HN398" s="18"/>
      <c r="HO398" s="18"/>
      <c r="HP398" s="18"/>
      <c r="HQ398" s="18"/>
      <c r="HR398" s="18"/>
      <c r="HS398" s="18"/>
      <c r="HT398" s="18"/>
      <c r="HU398" s="18"/>
      <c r="HV398" s="18"/>
      <c r="HW398" s="18"/>
      <c r="HX398" s="18"/>
      <c r="HY398" s="18"/>
      <c r="HZ398" s="18"/>
      <c r="IA398" s="18"/>
      <c r="IB398" s="18"/>
      <c r="IC398" s="18"/>
      <c r="ID398" s="18"/>
      <c r="IE398" s="18"/>
      <c r="IF398" s="18"/>
      <c r="IG398" s="18"/>
      <c r="IH398" s="18"/>
      <c r="II398" s="18"/>
      <c r="IJ398" s="18"/>
      <c r="IK398" s="18"/>
      <c r="IL398" s="18"/>
      <c r="IM398" s="18"/>
      <c r="IN398" s="18"/>
      <c r="IO398" s="18"/>
      <c r="IP398" s="18"/>
      <c r="IQ398" s="18"/>
      <c r="IR398" s="18"/>
      <c r="IS398" s="18"/>
      <c r="IT398" s="18"/>
      <c r="IU398" s="18"/>
      <c r="IV398" s="18"/>
      <c r="IW398" s="18"/>
      <c r="IX398" s="18"/>
      <c r="IY398" s="18"/>
      <c r="IZ398" s="18"/>
      <c r="JA398" s="18"/>
      <c r="JB398" s="18"/>
      <c r="JC398" s="18"/>
      <c r="JD398" s="18"/>
      <c r="JE398" s="18"/>
      <c r="JF398" s="18"/>
      <c r="JG398" s="18"/>
      <c r="JH398" s="18"/>
      <c r="JI398" s="18"/>
      <c r="JJ398" s="18"/>
      <c r="JK398" s="18"/>
      <c r="JL398" s="18"/>
      <c r="JM398" s="18"/>
      <c r="JN398" s="18"/>
      <c r="JO398" s="18"/>
      <c r="JP398" s="18"/>
      <c r="JQ398" s="18"/>
      <c r="JR398" s="18"/>
      <c r="JS398" s="18"/>
      <c r="JT398" s="18"/>
      <c r="JU398" s="18"/>
      <c r="JV398" s="18"/>
      <c r="JW398" s="18"/>
      <c r="JX398" s="18"/>
      <c r="JY398" s="18"/>
      <c r="JZ398" s="18"/>
      <c r="KA398" s="18"/>
      <c r="KB398" s="18"/>
      <c r="KC398" s="18"/>
      <c r="KD398" s="18"/>
      <c r="KE398" s="18"/>
      <c r="KF398" s="18"/>
      <c r="KG398" s="18"/>
      <c r="KH398" s="18"/>
      <c r="KI398" s="18"/>
      <c r="KJ398" s="18"/>
      <c r="KK398" s="18"/>
      <c r="KL398" s="18"/>
      <c r="KM398" s="18"/>
      <c r="KN398" s="18"/>
      <c r="KO398" s="18"/>
      <c r="KP398" s="18"/>
      <c r="KQ398" s="18"/>
      <c r="KR398" s="18"/>
      <c r="KS398" s="18"/>
      <c r="KT398" s="18"/>
      <c r="KU398" s="18"/>
      <c r="KV398" s="18"/>
      <c r="KW398" s="18"/>
      <c r="KX398" s="18"/>
      <c r="KY398" s="18"/>
      <c r="KZ398" s="18"/>
      <c r="LA398" s="18"/>
    </row>
    <row r="399" spans="1:313" x14ac:dyDescent="0.2">
      <c r="B399" s="20"/>
      <c r="C399" s="64">
        <v>2</v>
      </c>
      <c r="D399" s="163" t="s">
        <v>83</v>
      </c>
      <c r="E399" s="164" t="s">
        <v>25</v>
      </c>
      <c r="F399" s="138"/>
      <c r="G399" s="138"/>
      <c r="H399" s="138"/>
      <c r="I399" s="138"/>
      <c r="J399" s="138"/>
      <c r="K399" s="138"/>
      <c r="L399" s="138"/>
      <c r="M399" s="20"/>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c r="GA399" s="18"/>
      <c r="GB399" s="18"/>
      <c r="GC399" s="18"/>
      <c r="GD399" s="18"/>
      <c r="GE399" s="18"/>
      <c r="GF399" s="18"/>
      <c r="GG399" s="18"/>
      <c r="GH399" s="18"/>
      <c r="GI399" s="18"/>
      <c r="GJ399" s="18"/>
      <c r="GK399" s="18"/>
      <c r="GL399" s="18"/>
      <c r="GM399" s="18"/>
      <c r="GN399" s="18"/>
      <c r="GO399" s="18"/>
      <c r="GP399" s="18"/>
      <c r="GQ399" s="18"/>
      <c r="GR399" s="18"/>
      <c r="GS399" s="18"/>
      <c r="GT399" s="18"/>
      <c r="GU399" s="18"/>
      <c r="GV399" s="18"/>
      <c r="GW399" s="18"/>
      <c r="GX399" s="18"/>
      <c r="GY399" s="18"/>
      <c r="GZ399" s="18"/>
      <c r="HA399" s="18"/>
      <c r="HB399" s="18"/>
      <c r="HC399" s="18"/>
      <c r="HD399" s="18"/>
      <c r="HE399" s="18"/>
      <c r="HF399" s="18"/>
      <c r="HG399" s="18"/>
      <c r="HH399" s="18"/>
      <c r="HI399" s="18"/>
      <c r="HJ399" s="18"/>
      <c r="HK399" s="18"/>
      <c r="HL399" s="18"/>
      <c r="HM399" s="18"/>
      <c r="HN399" s="18"/>
      <c r="HO399" s="18"/>
      <c r="HP399" s="18"/>
      <c r="HQ399" s="18"/>
      <c r="HR399" s="18"/>
      <c r="HS399" s="18"/>
      <c r="HT399" s="18"/>
      <c r="HU399" s="18"/>
      <c r="HV399" s="18"/>
      <c r="HW399" s="18"/>
      <c r="HX399" s="18"/>
      <c r="HY399" s="18"/>
      <c r="HZ399" s="18"/>
      <c r="IA399" s="18"/>
      <c r="IB399" s="18"/>
      <c r="IC399" s="18"/>
      <c r="ID399" s="18"/>
      <c r="IE399" s="18"/>
      <c r="IF399" s="18"/>
      <c r="IG399" s="18"/>
      <c r="IH399" s="18"/>
      <c r="II399" s="18"/>
      <c r="IJ399" s="18"/>
      <c r="IK399" s="18"/>
      <c r="IL399" s="18"/>
      <c r="IM399" s="18"/>
      <c r="IN399" s="18"/>
      <c r="IO399" s="18"/>
      <c r="IP399" s="18"/>
      <c r="IQ399" s="18"/>
      <c r="IR399" s="18"/>
      <c r="IS399" s="18"/>
      <c r="IT399" s="18"/>
      <c r="IU399" s="18"/>
      <c r="IV399" s="18"/>
      <c r="IW399" s="18"/>
      <c r="IX399" s="18"/>
      <c r="IY399" s="18"/>
      <c r="IZ399" s="18"/>
      <c r="JA399" s="18"/>
      <c r="JB399" s="18"/>
      <c r="JC399" s="18"/>
      <c r="JD399" s="18"/>
      <c r="JE399" s="18"/>
      <c r="JF399" s="18"/>
      <c r="JG399" s="18"/>
      <c r="JH399" s="18"/>
      <c r="JI399" s="18"/>
      <c r="JJ399" s="18"/>
      <c r="JK399" s="18"/>
      <c r="JL399" s="18"/>
      <c r="JM399" s="18"/>
      <c r="JN399" s="18"/>
      <c r="JO399" s="18"/>
      <c r="JP399" s="18"/>
      <c r="JQ399" s="18"/>
      <c r="JR399" s="18"/>
      <c r="JS399" s="18"/>
      <c r="JT399" s="18"/>
      <c r="JU399" s="18"/>
      <c r="JV399" s="18"/>
      <c r="JW399" s="18"/>
      <c r="JX399" s="18"/>
      <c r="JY399" s="18"/>
      <c r="JZ399" s="18"/>
      <c r="KA399" s="18"/>
      <c r="KB399" s="18"/>
      <c r="KC399" s="18"/>
      <c r="KD399" s="18"/>
      <c r="KE399" s="18"/>
      <c r="KF399" s="18"/>
      <c r="KG399" s="18"/>
      <c r="KH399" s="18"/>
      <c r="KI399" s="18"/>
      <c r="KJ399" s="18"/>
      <c r="KK399" s="18"/>
      <c r="KL399" s="18"/>
      <c r="KM399" s="18"/>
      <c r="KN399" s="18"/>
      <c r="KO399" s="18"/>
      <c r="KP399" s="18"/>
      <c r="KQ399" s="18"/>
      <c r="KR399" s="18"/>
      <c r="KS399" s="18"/>
      <c r="KT399" s="18"/>
      <c r="KU399" s="18"/>
      <c r="KV399" s="18"/>
      <c r="KW399" s="18"/>
      <c r="KX399" s="18"/>
      <c r="KY399" s="18"/>
      <c r="KZ399" s="18"/>
      <c r="LA399" s="18"/>
    </row>
    <row r="400" spans="1:313" x14ac:dyDescent="0.2">
      <c r="B400" s="20"/>
      <c r="C400" s="156"/>
      <c r="D400" s="165"/>
      <c r="E400" s="158"/>
      <c r="F400" s="158"/>
      <c r="G400" s="158"/>
      <c r="H400" s="158"/>
      <c r="I400" s="158"/>
      <c r="J400" s="158"/>
      <c r="K400" s="158"/>
      <c r="L400" s="159"/>
      <c r="M400" s="20"/>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18"/>
      <c r="HC400" s="18"/>
      <c r="HD400" s="18"/>
      <c r="HE400" s="18"/>
      <c r="HF400" s="18"/>
      <c r="HG400" s="18"/>
      <c r="HH400" s="18"/>
      <c r="HI400" s="18"/>
      <c r="HJ400" s="18"/>
      <c r="HK400" s="18"/>
      <c r="HL400" s="18"/>
      <c r="HM400" s="18"/>
      <c r="HN400" s="18"/>
      <c r="HO400" s="18"/>
      <c r="HP400" s="18"/>
      <c r="HQ400" s="18"/>
      <c r="HR400" s="18"/>
      <c r="HS400" s="18"/>
      <c r="HT400" s="18"/>
      <c r="HU400" s="18"/>
      <c r="HV400" s="18"/>
      <c r="HW400" s="18"/>
      <c r="HX400" s="18"/>
      <c r="HY400" s="18"/>
      <c r="HZ400" s="18"/>
      <c r="IA400" s="18"/>
      <c r="IB400" s="18"/>
      <c r="IC400" s="18"/>
      <c r="ID400" s="18"/>
      <c r="IE400" s="18"/>
      <c r="IF400" s="18"/>
      <c r="IG400" s="18"/>
      <c r="IH400" s="18"/>
      <c r="II400" s="18"/>
      <c r="IJ400" s="18"/>
      <c r="IK400" s="18"/>
      <c r="IL400" s="18"/>
      <c r="IM400" s="18"/>
      <c r="IN400" s="18"/>
      <c r="IO400" s="18"/>
      <c r="IP400" s="18"/>
      <c r="IQ400" s="18"/>
      <c r="IR400" s="18"/>
      <c r="IS400" s="18"/>
      <c r="IT400" s="18"/>
      <c r="IU400" s="18"/>
      <c r="IV400" s="18"/>
      <c r="IW400" s="18"/>
      <c r="IX400" s="18"/>
      <c r="IY400" s="18"/>
      <c r="IZ400" s="18"/>
      <c r="JA400" s="18"/>
      <c r="JB400" s="18"/>
      <c r="JC400" s="18"/>
      <c r="JD400" s="18"/>
      <c r="JE400" s="18"/>
      <c r="JF400" s="18"/>
      <c r="JG400" s="18"/>
      <c r="JH400" s="18"/>
      <c r="JI400" s="18"/>
      <c r="JJ400" s="18"/>
      <c r="JK400" s="18"/>
      <c r="JL400" s="18"/>
      <c r="JM400" s="18"/>
      <c r="JN400" s="18"/>
      <c r="JO400" s="18"/>
      <c r="JP400" s="18"/>
      <c r="JQ400" s="18"/>
      <c r="JR400" s="18"/>
      <c r="JS400" s="18"/>
      <c r="JT400" s="18"/>
      <c r="JU400" s="18"/>
      <c r="JV400" s="18"/>
      <c r="JW400" s="18"/>
      <c r="JX400" s="18"/>
      <c r="JY400" s="18"/>
      <c r="JZ400" s="18"/>
      <c r="KA400" s="18"/>
      <c r="KB400" s="18"/>
      <c r="KC400" s="18"/>
      <c r="KD400" s="18"/>
      <c r="KE400" s="18"/>
      <c r="KF400" s="18"/>
      <c r="KG400" s="18"/>
      <c r="KH400" s="18"/>
      <c r="KI400" s="18"/>
      <c r="KJ400" s="18"/>
      <c r="KK400" s="18"/>
      <c r="KL400" s="18"/>
      <c r="KM400" s="18"/>
      <c r="KN400" s="18"/>
      <c r="KO400" s="18"/>
      <c r="KP400" s="18"/>
      <c r="KQ400" s="18"/>
      <c r="KR400" s="18"/>
      <c r="KS400" s="18"/>
      <c r="KT400" s="18"/>
      <c r="KU400" s="18"/>
      <c r="KV400" s="18"/>
      <c r="KW400" s="18"/>
      <c r="KX400" s="18"/>
      <c r="KY400" s="18"/>
      <c r="KZ400" s="18"/>
      <c r="LA400" s="18"/>
    </row>
    <row r="401" spans="1:313" s="23" customFormat="1" x14ac:dyDescent="0.2">
      <c r="B401" s="20"/>
      <c r="C401" s="66"/>
      <c r="D401" s="65" t="s">
        <v>313</v>
      </c>
      <c r="E401" s="64"/>
      <c r="F401" s="166">
        <f>F393+F381</f>
        <v>0</v>
      </c>
      <c r="G401" s="166">
        <f t="shared" ref="G401:L401" si="74">G393+G381</f>
        <v>0</v>
      </c>
      <c r="H401" s="166">
        <f>H393+H381</f>
        <v>0</v>
      </c>
      <c r="I401" s="166">
        <f t="shared" si="74"/>
        <v>0</v>
      </c>
      <c r="J401" s="166">
        <f t="shared" si="74"/>
        <v>0</v>
      </c>
      <c r="K401" s="166">
        <f t="shared" si="74"/>
        <v>0</v>
      </c>
      <c r="L401" s="166">
        <f t="shared" si="74"/>
        <v>0</v>
      </c>
      <c r="M401" s="20"/>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row>
    <row r="402" spans="1:313" s="23" customFormat="1" ht="15.75" customHeight="1" x14ac:dyDescent="0.2">
      <c r="B402" s="20"/>
      <c r="C402" s="64">
        <v>4</v>
      </c>
      <c r="D402" s="112" t="s">
        <v>311</v>
      </c>
      <c r="E402" s="64" t="s">
        <v>25</v>
      </c>
      <c r="F402" s="66">
        <f t="shared" ref="F402:L402" si="75">SUM(F403:F404)</f>
        <v>0</v>
      </c>
      <c r="G402" s="66">
        <f t="shared" si="75"/>
        <v>0</v>
      </c>
      <c r="H402" s="66">
        <f t="shared" si="75"/>
        <v>0</v>
      </c>
      <c r="I402" s="66">
        <f t="shared" si="75"/>
        <v>0</v>
      </c>
      <c r="J402" s="66">
        <f t="shared" si="75"/>
        <v>0</v>
      </c>
      <c r="K402" s="66">
        <f t="shared" si="75"/>
        <v>0</v>
      </c>
      <c r="L402" s="66">
        <f t="shared" si="75"/>
        <v>0</v>
      </c>
      <c r="M402" s="20"/>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row>
    <row r="403" spans="1:313" s="23" customFormat="1" ht="24" x14ac:dyDescent="0.2">
      <c r="B403" s="20"/>
      <c r="C403" s="64"/>
      <c r="D403" s="153" t="s">
        <v>467</v>
      </c>
      <c r="E403" s="64" t="s">
        <v>25</v>
      </c>
      <c r="F403" s="154"/>
      <c r="G403" s="154"/>
      <c r="H403" s="154"/>
      <c r="I403" s="154"/>
      <c r="J403" s="154"/>
      <c r="K403" s="154"/>
      <c r="L403" s="154"/>
      <c r="M403" s="20"/>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row>
    <row r="404" spans="1:313" s="23" customFormat="1" ht="16.5" customHeight="1" x14ac:dyDescent="0.2">
      <c r="B404" s="20"/>
      <c r="C404" s="64"/>
      <c r="D404" s="153" t="s">
        <v>468</v>
      </c>
      <c r="E404" s="64" t="s">
        <v>25</v>
      </c>
      <c r="F404" s="154"/>
      <c r="G404" s="154"/>
      <c r="H404" s="154"/>
      <c r="I404" s="154"/>
      <c r="J404" s="154"/>
      <c r="K404" s="154"/>
      <c r="L404" s="154"/>
      <c r="M404" s="20"/>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row>
    <row r="405" spans="1:313" s="23" customFormat="1" ht="14.25" customHeight="1" x14ac:dyDescent="0.2">
      <c r="B405" s="20"/>
      <c r="C405" s="64">
        <v>5</v>
      </c>
      <c r="D405" s="112" t="s">
        <v>312</v>
      </c>
      <c r="E405" s="64" t="s">
        <v>25</v>
      </c>
      <c r="F405" s="66">
        <f>SUM(F406:F408)</f>
        <v>0</v>
      </c>
      <c r="G405" s="377">
        <f t="shared" ref="G405:L405" si="76">SUM(G406:G408)</f>
        <v>0</v>
      </c>
      <c r="H405" s="377">
        <f t="shared" si="76"/>
        <v>0</v>
      </c>
      <c r="I405" s="377">
        <f t="shared" si="76"/>
        <v>0</v>
      </c>
      <c r="J405" s="66">
        <f t="shared" si="76"/>
        <v>0</v>
      </c>
      <c r="K405" s="66">
        <f t="shared" si="76"/>
        <v>0</v>
      </c>
      <c r="L405" s="66">
        <f t="shared" si="76"/>
        <v>0</v>
      </c>
      <c r="M405" s="20"/>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row>
    <row r="406" spans="1:313" s="23" customFormat="1" ht="24" x14ac:dyDescent="0.2">
      <c r="B406" s="20"/>
      <c r="C406" s="64"/>
      <c r="D406" s="153" t="s">
        <v>462</v>
      </c>
      <c r="E406" s="64" t="s">
        <v>25</v>
      </c>
      <c r="F406" s="154"/>
      <c r="G406" s="378"/>
      <c r="H406" s="378"/>
      <c r="I406" s="378"/>
      <c r="J406" s="154"/>
      <c r="K406" s="154"/>
      <c r="L406" s="154"/>
      <c r="M406" s="20"/>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row>
    <row r="407" spans="1:313" s="23" customFormat="1" ht="24" x14ac:dyDescent="0.2">
      <c r="B407" s="20"/>
      <c r="C407" s="64"/>
      <c r="D407" s="153" t="s">
        <v>463</v>
      </c>
      <c r="E407" s="64" t="s">
        <v>25</v>
      </c>
      <c r="F407" s="154"/>
      <c r="G407" s="154"/>
      <c r="H407" s="154"/>
      <c r="I407" s="378"/>
      <c r="J407" s="154"/>
      <c r="K407" s="154"/>
      <c r="L407" s="154"/>
      <c r="M407" s="20"/>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row>
    <row r="408" spans="1:313" s="23" customFormat="1" x14ac:dyDescent="0.2">
      <c r="B408" s="20"/>
      <c r="C408" s="64"/>
      <c r="D408" s="153"/>
      <c r="E408" s="64" t="s">
        <v>25</v>
      </c>
      <c r="F408" s="154"/>
      <c r="G408" s="154"/>
      <c r="H408" s="154"/>
      <c r="I408" s="154"/>
      <c r="J408" s="154"/>
      <c r="K408" s="154"/>
      <c r="L408" s="154"/>
      <c r="M408" s="20"/>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row>
    <row r="409" spans="1:313" s="23" customFormat="1" x14ac:dyDescent="0.2">
      <c r="B409" s="20"/>
      <c r="C409" s="64">
        <v>6</v>
      </c>
      <c r="D409" s="112" t="s">
        <v>314</v>
      </c>
      <c r="E409" s="64" t="s">
        <v>25</v>
      </c>
      <c r="F409" s="154"/>
      <c r="G409" s="154"/>
      <c r="H409" s="154"/>
      <c r="I409" s="154"/>
      <c r="J409" s="154"/>
      <c r="K409" s="154"/>
      <c r="L409" s="154"/>
      <c r="M409" s="20"/>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row>
    <row r="410" spans="1:313" ht="12.75" thickBot="1" x14ac:dyDescent="0.25">
      <c r="B410" s="20"/>
      <c r="C410" s="42"/>
      <c r="D410" s="42"/>
      <c r="E410" s="42"/>
      <c r="F410" s="42"/>
      <c r="G410" s="42"/>
      <c r="H410" s="42"/>
      <c r="I410" s="42"/>
      <c r="J410" s="42"/>
      <c r="K410" s="42"/>
      <c r="L410" s="42"/>
      <c r="M410" s="20"/>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18"/>
      <c r="HC410" s="18"/>
      <c r="HD410" s="18"/>
      <c r="HE410" s="18"/>
      <c r="HF410" s="18"/>
      <c r="HG410" s="18"/>
      <c r="HH410" s="18"/>
      <c r="HI410" s="18"/>
      <c r="HJ410" s="18"/>
      <c r="HK410" s="18"/>
      <c r="HL410" s="18"/>
      <c r="HM410" s="18"/>
      <c r="HN410" s="18"/>
      <c r="HO410" s="18"/>
      <c r="HP410" s="18"/>
      <c r="HQ410" s="18"/>
      <c r="HR410" s="18"/>
      <c r="HS410" s="18"/>
      <c r="HT410" s="18"/>
      <c r="HU410" s="18"/>
      <c r="HV410" s="18"/>
      <c r="HW410" s="18"/>
      <c r="HX410" s="18"/>
      <c r="HY410" s="18"/>
      <c r="HZ410" s="18"/>
      <c r="IA410" s="18"/>
      <c r="IB410" s="18"/>
      <c r="IC410" s="18"/>
      <c r="ID410" s="18"/>
      <c r="IE410" s="18"/>
      <c r="IF410" s="18"/>
      <c r="IG410" s="18"/>
      <c r="IH410" s="18"/>
      <c r="II410" s="18"/>
      <c r="IJ410" s="18"/>
      <c r="IK410" s="18"/>
      <c r="IL410" s="18"/>
      <c r="IM410" s="18"/>
      <c r="IN410" s="18"/>
      <c r="IO410" s="18"/>
      <c r="IP410" s="18"/>
      <c r="IQ410" s="18"/>
      <c r="IR410" s="18"/>
      <c r="IS410" s="18"/>
      <c r="IT410" s="18"/>
      <c r="IU410" s="18"/>
      <c r="IV410" s="18"/>
      <c r="IW410" s="18"/>
      <c r="IX410" s="18"/>
      <c r="IY410" s="18"/>
      <c r="IZ410" s="18"/>
      <c r="JA410" s="18"/>
      <c r="JB410" s="18"/>
      <c r="JC410" s="18"/>
      <c r="JD410" s="18"/>
      <c r="JE410" s="18"/>
      <c r="JF410" s="18"/>
      <c r="JG410" s="18"/>
      <c r="JH410" s="18"/>
      <c r="JI410" s="18"/>
      <c r="JJ410" s="18"/>
      <c r="JK410" s="18"/>
      <c r="JL410" s="18"/>
      <c r="JM410" s="18"/>
      <c r="JN410" s="18"/>
      <c r="JO410" s="18"/>
      <c r="JP410" s="18"/>
      <c r="JQ410" s="18"/>
      <c r="JR410" s="18"/>
      <c r="JS410" s="18"/>
      <c r="JT410" s="18"/>
      <c r="JU410" s="18"/>
      <c r="JV410" s="18"/>
      <c r="JW410" s="18"/>
      <c r="JX410" s="18"/>
      <c r="JY410" s="18"/>
      <c r="JZ410" s="18"/>
      <c r="KA410" s="18"/>
      <c r="KB410" s="18"/>
      <c r="KC410" s="18"/>
      <c r="KD410" s="18"/>
      <c r="KE410" s="18"/>
      <c r="KF410" s="18"/>
      <c r="KG410" s="18"/>
      <c r="KH410" s="18"/>
      <c r="KI410" s="18"/>
      <c r="KJ410" s="18"/>
      <c r="KK410" s="18"/>
      <c r="KL410" s="18"/>
      <c r="KM410" s="18"/>
      <c r="KN410" s="18"/>
      <c r="KO410" s="18"/>
      <c r="KP410" s="18"/>
      <c r="KQ410" s="18"/>
      <c r="KR410" s="18"/>
      <c r="KS410" s="18"/>
      <c r="KT410" s="18"/>
      <c r="KU410" s="18"/>
      <c r="KV410" s="18"/>
      <c r="KW410" s="18"/>
      <c r="KX410" s="18"/>
      <c r="KY410" s="18"/>
      <c r="KZ410" s="18"/>
      <c r="LA410" s="18"/>
    </row>
    <row r="411" spans="1:313" s="18" customFormat="1" ht="12.75" thickBot="1" x14ac:dyDescent="0.25">
      <c r="A411" s="16"/>
      <c r="B411" s="20"/>
      <c r="C411" s="55" t="s">
        <v>61</v>
      </c>
      <c r="D411" s="56"/>
      <c r="E411" s="56"/>
      <c r="F411" s="56"/>
      <c r="G411" s="56"/>
      <c r="H411" s="56"/>
      <c r="I411" s="56"/>
      <c r="J411" s="56"/>
      <c r="K411" s="56"/>
      <c r="L411" s="73"/>
      <c r="M411" s="20"/>
    </row>
    <row r="412" spans="1:313" s="18" customFormat="1" x14ac:dyDescent="0.2">
      <c r="A412" s="16"/>
      <c r="B412" s="20"/>
      <c r="C412" s="43" t="s">
        <v>429</v>
      </c>
      <c r="D412" s="43"/>
      <c r="E412" s="43"/>
      <c r="F412" s="43"/>
      <c r="G412" s="43"/>
      <c r="H412" s="43"/>
      <c r="I412" s="43"/>
      <c r="J412" s="43"/>
      <c r="K412" s="43"/>
      <c r="L412" s="43"/>
      <c r="M412" s="20"/>
    </row>
    <row r="413" spans="1:313" s="18" customFormat="1" ht="3" customHeight="1" x14ac:dyDescent="0.2">
      <c r="A413" s="16"/>
      <c r="B413" s="20"/>
      <c r="C413" s="167"/>
      <c r="D413" s="167"/>
      <c r="E413" s="167"/>
      <c r="F413" s="167"/>
      <c r="G413" s="167"/>
      <c r="H413" s="167"/>
      <c r="I413" s="167"/>
      <c r="J413" s="167"/>
      <c r="K413" s="167"/>
      <c r="L413" s="167"/>
      <c r="M413" s="20"/>
    </row>
    <row r="414" spans="1:313" s="18" customFormat="1" ht="24" x14ac:dyDescent="0.2">
      <c r="A414" s="16"/>
      <c r="B414" s="20"/>
      <c r="C414" s="59" t="s">
        <v>11</v>
      </c>
      <c r="D414" s="59" t="s">
        <v>14</v>
      </c>
      <c r="E414" s="59" t="s">
        <v>13</v>
      </c>
      <c r="F414" s="59">
        <v>2019</v>
      </c>
      <c r="G414" s="59">
        <v>2020</v>
      </c>
      <c r="H414" s="59">
        <v>2021</v>
      </c>
      <c r="I414" s="59">
        <v>2022</v>
      </c>
      <c r="J414" s="59">
        <v>2023</v>
      </c>
      <c r="K414" s="59">
        <v>2024</v>
      </c>
      <c r="L414" s="59">
        <v>2025</v>
      </c>
      <c r="M414" s="20"/>
    </row>
    <row r="415" spans="1:313" s="18" customFormat="1" x14ac:dyDescent="0.2">
      <c r="A415" s="16"/>
      <c r="B415" s="20"/>
      <c r="C415" s="60"/>
      <c r="D415" s="61" t="s">
        <v>77</v>
      </c>
      <c r="E415" s="62"/>
      <c r="F415" s="62"/>
      <c r="G415" s="62"/>
      <c r="H415" s="62"/>
      <c r="I415" s="62"/>
      <c r="J415" s="62"/>
      <c r="K415" s="62"/>
      <c r="L415" s="63"/>
      <c r="M415" s="20"/>
    </row>
    <row r="416" spans="1:313" s="18" customFormat="1" ht="17.25" customHeight="1" x14ac:dyDescent="0.2">
      <c r="A416" s="16"/>
      <c r="B416" s="20"/>
      <c r="C416" s="168">
        <v>1</v>
      </c>
      <c r="D416" s="169" t="s">
        <v>85</v>
      </c>
      <c r="E416" s="64" t="s">
        <v>86</v>
      </c>
      <c r="F416" s="170"/>
      <c r="G416" s="170"/>
      <c r="H416" s="170"/>
      <c r="I416" s="170"/>
      <c r="J416" s="170"/>
      <c r="K416" s="170"/>
      <c r="L416" s="170"/>
      <c r="M416" s="20"/>
    </row>
    <row r="417" spans="1:13" s="18" customFormat="1" ht="17.25" customHeight="1" x14ac:dyDescent="0.2">
      <c r="A417" s="16"/>
      <c r="B417" s="20"/>
      <c r="C417" s="171"/>
      <c r="D417" s="172"/>
      <c r="E417" s="64" t="s">
        <v>25</v>
      </c>
      <c r="F417" s="170"/>
      <c r="G417" s="170"/>
      <c r="H417" s="170"/>
      <c r="I417" s="170"/>
      <c r="J417" s="170"/>
      <c r="K417" s="170"/>
      <c r="L417" s="170"/>
      <c r="M417" s="20"/>
    </row>
    <row r="418" spans="1:13" s="18" customFormat="1" x14ac:dyDescent="0.2">
      <c r="A418" s="16"/>
      <c r="B418" s="20"/>
      <c r="C418" s="173">
        <v>2</v>
      </c>
      <c r="D418" s="163" t="s">
        <v>87</v>
      </c>
      <c r="E418" s="64" t="s">
        <v>36</v>
      </c>
      <c r="F418" s="396"/>
      <c r="G418" s="396"/>
      <c r="H418" s="396"/>
      <c r="I418" s="396"/>
      <c r="J418" s="396"/>
      <c r="K418" s="396"/>
      <c r="L418" s="396"/>
      <c r="M418" s="20"/>
    </row>
    <row r="419" spans="1:13" s="18" customFormat="1" ht="24" x14ac:dyDescent="0.2">
      <c r="A419" s="16"/>
      <c r="B419" s="20"/>
      <c r="C419" s="174">
        <v>3</v>
      </c>
      <c r="D419" s="169" t="s">
        <v>189</v>
      </c>
      <c r="E419" s="168" t="s">
        <v>190</v>
      </c>
      <c r="F419" s="175">
        <f>F417*F418</f>
        <v>0</v>
      </c>
      <c r="G419" s="175">
        <f>G417*G418</f>
        <v>0</v>
      </c>
      <c r="H419" s="175">
        <f t="shared" ref="H419:L419" si="77">H417*H418</f>
        <v>0</v>
      </c>
      <c r="I419" s="175">
        <f t="shared" si="77"/>
        <v>0</v>
      </c>
      <c r="J419" s="175">
        <f t="shared" si="77"/>
        <v>0</v>
      </c>
      <c r="K419" s="175">
        <f t="shared" si="77"/>
        <v>0</v>
      </c>
      <c r="L419" s="175">
        <f t="shared" si="77"/>
        <v>0</v>
      </c>
      <c r="M419" s="20"/>
    </row>
    <row r="420" spans="1:13" s="18" customFormat="1" x14ac:dyDescent="0.2">
      <c r="A420" s="16"/>
      <c r="B420" s="20"/>
      <c r="C420" s="85"/>
      <c r="D420" s="87" t="s">
        <v>33</v>
      </c>
      <c r="E420" s="87"/>
      <c r="F420" s="176"/>
      <c r="G420" s="176"/>
      <c r="H420" s="176"/>
      <c r="I420" s="176"/>
      <c r="J420" s="176"/>
      <c r="K420" s="176"/>
      <c r="L420" s="160"/>
      <c r="M420" s="20"/>
    </row>
    <row r="421" spans="1:13" s="18" customFormat="1" ht="24" customHeight="1" x14ac:dyDescent="0.2">
      <c r="A421" s="16"/>
      <c r="B421" s="20"/>
      <c r="C421" s="173">
        <v>4</v>
      </c>
      <c r="D421" s="172" t="s">
        <v>88</v>
      </c>
      <c r="E421" s="171" t="s">
        <v>190</v>
      </c>
      <c r="F421" s="177"/>
      <c r="G421" s="177"/>
      <c r="H421" s="177"/>
      <c r="I421" s="177"/>
      <c r="J421" s="177"/>
      <c r="K421" s="177"/>
      <c r="L421" s="177"/>
      <c r="M421" s="20"/>
    </row>
    <row r="422" spans="1:13" s="18" customFormat="1" ht="24" x14ac:dyDescent="0.2">
      <c r="A422" s="16"/>
      <c r="B422" s="20"/>
      <c r="C422" s="173">
        <f>C421+1</f>
        <v>5</v>
      </c>
      <c r="D422" s="163" t="s">
        <v>89</v>
      </c>
      <c r="E422" s="64" t="s">
        <v>190</v>
      </c>
      <c r="F422" s="170"/>
      <c r="G422" s="170"/>
      <c r="H422" s="170"/>
      <c r="I422" s="170"/>
      <c r="J422" s="170"/>
      <c r="K422" s="170"/>
      <c r="L422" s="170"/>
      <c r="M422" s="20"/>
    </row>
    <row r="423" spans="1:13" s="18" customFormat="1" ht="24" x14ac:dyDescent="0.2">
      <c r="A423" s="16"/>
      <c r="B423" s="20"/>
      <c r="C423" s="173">
        <f>C422+1</f>
        <v>6</v>
      </c>
      <c r="D423" s="163" t="s">
        <v>90</v>
      </c>
      <c r="E423" s="64" t="s">
        <v>190</v>
      </c>
      <c r="F423" s="170"/>
      <c r="G423" s="170"/>
      <c r="H423" s="170"/>
      <c r="I423" s="170"/>
      <c r="J423" s="170"/>
      <c r="K423" s="170"/>
      <c r="L423" s="170"/>
      <c r="M423" s="20"/>
    </row>
    <row r="424" spans="1:13" s="18" customFormat="1" ht="36" x14ac:dyDescent="0.2">
      <c r="A424" s="16"/>
      <c r="B424" s="20"/>
      <c r="C424" s="173">
        <f>C423+1</f>
        <v>7</v>
      </c>
      <c r="D424" s="163" t="s">
        <v>464</v>
      </c>
      <c r="E424" s="64" t="s">
        <v>190</v>
      </c>
      <c r="F424" s="170"/>
      <c r="G424" s="170"/>
      <c r="H424" s="170"/>
      <c r="I424" s="170"/>
      <c r="J424" s="170"/>
      <c r="K424" s="170"/>
      <c r="L424" s="170"/>
      <c r="M424" s="20"/>
    </row>
    <row r="425" spans="1:13" s="18" customFormat="1" x14ac:dyDescent="0.2">
      <c r="A425" s="16"/>
      <c r="B425" s="20"/>
      <c r="C425" s="120">
        <v>3</v>
      </c>
      <c r="D425" s="121" t="s">
        <v>155</v>
      </c>
      <c r="E425" s="120"/>
      <c r="F425" s="122" t="b">
        <f>F419=F421+F422+F423+F424</f>
        <v>1</v>
      </c>
      <c r="G425" s="122" t="b">
        <f t="shared" ref="G425:L425" si="78">G419=G421+G422+G423+G424</f>
        <v>1</v>
      </c>
      <c r="H425" s="122" t="b">
        <f t="shared" si="78"/>
        <v>1</v>
      </c>
      <c r="I425" s="122" t="b">
        <f t="shared" si="78"/>
        <v>1</v>
      </c>
      <c r="J425" s="122" t="b">
        <f t="shared" si="78"/>
        <v>1</v>
      </c>
      <c r="K425" s="122" t="b">
        <f t="shared" si="78"/>
        <v>1</v>
      </c>
      <c r="L425" s="122" t="b">
        <f t="shared" si="78"/>
        <v>1</v>
      </c>
      <c r="M425" s="20"/>
    </row>
    <row r="426" spans="1:13" s="18" customFormat="1" x14ac:dyDescent="0.2">
      <c r="A426" s="16"/>
      <c r="B426" s="20"/>
      <c r="C426" s="43" t="s">
        <v>430</v>
      </c>
      <c r="D426" s="72"/>
      <c r="E426" s="72"/>
      <c r="F426" s="72"/>
      <c r="G426" s="72"/>
      <c r="H426" s="72"/>
      <c r="I426" s="72"/>
      <c r="J426" s="72"/>
      <c r="K426" s="72"/>
      <c r="L426" s="72"/>
      <c r="M426" s="20"/>
    </row>
    <row r="427" spans="1:13" s="18" customFormat="1" x14ac:dyDescent="0.2">
      <c r="A427" s="16"/>
      <c r="B427" s="20"/>
      <c r="C427" s="42"/>
      <c r="D427" s="42"/>
      <c r="E427" s="42"/>
      <c r="F427" s="42"/>
      <c r="G427" s="42"/>
      <c r="H427" s="42"/>
      <c r="I427" s="42"/>
      <c r="J427" s="42"/>
      <c r="K427" s="42"/>
      <c r="L427" s="42"/>
      <c r="M427" s="20"/>
    </row>
    <row r="428" spans="1:13" s="18" customFormat="1" x14ac:dyDescent="0.2">
      <c r="A428" s="16"/>
      <c r="B428" s="16"/>
      <c r="C428" s="178"/>
      <c r="D428" s="178"/>
      <c r="E428" s="178"/>
      <c r="F428" s="178"/>
      <c r="G428" s="178"/>
      <c r="H428" s="178"/>
      <c r="I428" s="178"/>
      <c r="J428" s="178"/>
      <c r="K428" s="178"/>
      <c r="L428" s="178"/>
      <c r="M428" s="16"/>
    </row>
    <row r="429" spans="1:13" s="18" customFormat="1" x14ac:dyDescent="0.2">
      <c r="A429" s="16"/>
      <c r="B429" s="16"/>
      <c r="C429" s="179" t="s">
        <v>255</v>
      </c>
      <c r="D429" s="179"/>
      <c r="E429" s="179"/>
      <c r="F429" s="179"/>
      <c r="G429" s="179"/>
      <c r="H429" s="179"/>
      <c r="I429" s="179"/>
      <c r="J429" s="179"/>
      <c r="K429" s="179"/>
      <c r="L429" s="179"/>
      <c r="M429" s="16"/>
    </row>
    <row r="430" spans="1:13" s="18" customFormat="1" ht="24" x14ac:dyDescent="0.2">
      <c r="A430" s="16"/>
      <c r="B430" s="16"/>
      <c r="C430" s="123" t="s">
        <v>11</v>
      </c>
      <c r="D430" s="123" t="s">
        <v>14</v>
      </c>
      <c r="E430" s="123" t="s">
        <v>13</v>
      </c>
      <c r="F430" s="123">
        <v>2019</v>
      </c>
      <c r="G430" s="123">
        <v>2020</v>
      </c>
      <c r="H430" s="123">
        <v>2021</v>
      </c>
      <c r="I430" s="123">
        <v>2022</v>
      </c>
      <c r="J430" s="123">
        <v>2023</v>
      </c>
      <c r="K430" s="123">
        <v>2024</v>
      </c>
      <c r="L430" s="123">
        <v>2025</v>
      </c>
      <c r="M430" s="16"/>
    </row>
    <row r="431" spans="1:13" s="18" customFormat="1" ht="24" x14ac:dyDescent="0.2">
      <c r="A431" s="16"/>
      <c r="B431" s="16"/>
      <c r="C431" s="78">
        <v>1</v>
      </c>
      <c r="D431" s="118" t="s">
        <v>124</v>
      </c>
      <c r="E431" s="78" t="s">
        <v>25</v>
      </c>
      <c r="F431" s="160">
        <f t="shared" ref="F431:L431" si="79">F47</f>
        <v>0</v>
      </c>
      <c r="G431" s="160">
        <f t="shared" si="79"/>
        <v>0</v>
      </c>
      <c r="H431" s="160">
        <f t="shared" si="79"/>
        <v>0</v>
      </c>
      <c r="I431" s="160">
        <f t="shared" si="79"/>
        <v>0</v>
      </c>
      <c r="J431" s="160">
        <f t="shared" si="79"/>
        <v>0</v>
      </c>
      <c r="K431" s="160">
        <f t="shared" si="79"/>
        <v>0</v>
      </c>
      <c r="L431" s="160">
        <f t="shared" si="79"/>
        <v>0</v>
      </c>
      <c r="M431" s="16"/>
    </row>
    <row r="432" spans="1:13" s="18" customFormat="1" ht="36" x14ac:dyDescent="0.2">
      <c r="A432" s="16"/>
      <c r="B432" s="16"/>
      <c r="C432" s="114" t="s">
        <v>121</v>
      </c>
      <c r="D432" s="118" t="s">
        <v>126</v>
      </c>
      <c r="E432" s="78" t="s">
        <v>36</v>
      </c>
      <c r="F432" s="180" t="str">
        <f t="shared" ref="F432:L432" si="80">IF(F431=0,"na",(F260*((F50+F51)/F431))+(F283*((F61+F62)/F431)))</f>
        <v>na</v>
      </c>
      <c r="G432" s="180" t="str">
        <f t="shared" si="80"/>
        <v>na</v>
      </c>
      <c r="H432" s="180" t="str">
        <f t="shared" si="80"/>
        <v>na</v>
      </c>
      <c r="I432" s="180" t="str">
        <f t="shared" si="80"/>
        <v>na</v>
      </c>
      <c r="J432" s="180" t="str">
        <f t="shared" si="80"/>
        <v>na</v>
      </c>
      <c r="K432" s="180" t="str">
        <f t="shared" si="80"/>
        <v>na</v>
      </c>
      <c r="L432" s="180" t="str">
        <f t="shared" si="80"/>
        <v>na</v>
      </c>
      <c r="M432" s="16"/>
    </row>
    <row r="433" spans="1:13" s="18" customFormat="1" ht="24" x14ac:dyDescent="0.2">
      <c r="A433" s="16"/>
      <c r="B433" s="16"/>
      <c r="C433" s="78" t="s">
        <v>122</v>
      </c>
      <c r="D433" s="118" t="s">
        <v>125</v>
      </c>
      <c r="E433" s="78" t="s">
        <v>25</v>
      </c>
      <c r="F433" s="181" t="str">
        <f>IF(F432="na","na",F431*F432%)</f>
        <v>na</v>
      </c>
      <c r="G433" s="181" t="str">
        <f t="shared" ref="G433:L433" si="81">IF(G432="na","na",G431*G432%)</f>
        <v>na</v>
      </c>
      <c r="H433" s="181" t="str">
        <f t="shared" si="81"/>
        <v>na</v>
      </c>
      <c r="I433" s="181" t="str">
        <f>IF(I432="na","na",I431*I432%)</f>
        <v>na</v>
      </c>
      <c r="J433" s="181" t="str">
        <f t="shared" si="81"/>
        <v>na</v>
      </c>
      <c r="K433" s="181" t="str">
        <f t="shared" si="81"/>
        <v>na</v>
      </c>
      <c r="L433" s="181" t="str">
        <f t="shared" si="81"/>
        <v>na</v>
      </c>
      <c r="M433" s="16"/>
    </row>
    <row r="434" spans="1:13" s="18" customFormat="1" ht="24" x14ac:dyDescent="0.2">
      <c r="A434" s="16"/>
      <c r="B434" s="16"/>
      <c r="C434" s="78">
        <v>3</v>
      </c>
      <c r="D434" s="118" t="s">
        <v>123</v>
      </c>
      <c r="E434" s="78" t="s">
        <v>25</v>
      </c>
      <c r="F434" s="160">
        <f t="shared" ref="F434:L434" si="82">F86</f>
        <v>0</v>
      </c>
      <c r="G434" s="160">
        <f t="shared" si="82"/>
        <v>0</v>
      </c>
      <c r="H434" s="160">
        <f t="shared" si="82"/>
        <v>0</v>
      </c>
      <c r="I434" s="160">
        <f t="shared" si="82"/>
        <v>0</v>
      </c>
      <c r="J434" s="160">
        <f t="shared" si="82"/>
        <v>0</v>
      </c>
      <c r="K434" s="160">
        <f t="shared" si="82"/>
        <v>0</v>
      </c>
      <c r="L434" s="160">
        <f t="shared" si="82"/>
        <v>0</v>
      </c>
      <c r="M434" s="16"/>
    </row>
    <row r="435" spans="1:13" s="18" customFormat="1" ht="24" x14ac:dyDescent="0.2">
      <c r="A435" s="16"/>
      <c r="B435" s="16"/>
      <c r="C435" s="78" t="s">
        <v>70</v>
      </c>
      <c r="D435" s="118" t="s">
        <v>69</v>
      </c>
      <c r="E435" s="78" t="s">
        <v>25</v>
      </c>
      <c r="F435" s="68">
        <f t="shared" ref="F435:L435" si="83">F78+F79</f>
        <v>0</v>
      </c>
      <c r="G435" s="68">
        <f t="shared" si="83"/>
        <v>0</v>
      </c>
      <c r="H435" s="68">
        <f t="shared" si="83"/>
        <v>0</v>
      </c>
      <c r="I435" s="68">
        <f t="shared" si="83"/>
        <v>0</v>
      </c>
      <c r="J435" s="68">
        <f t="shared" si="83"/>
        <v>0</v>
      </c>
      <c r="K435" s="68">
        <f t="shared" si="83"/>
        <v>0</v>
      </c>
      <c r="L435" s="68">
        <f t="shared" si="83"/>
        <v>0</v>
      </c>
      <c r="M435" s="16"/>
    </row>
    <row r="436" spans="1:13" s="18" customFormat="1" ht="23.25" customHeight="1" x14ac:dyDescent="0.2">
      <c r="A436" s="16"/>
      <c r="B436" s="16"/>
      <c r="C436" s="78" t="s">
        <v>71</v>
      </c>
      <c r="D436" s="118" t="s">
        <v>274</v>
      </c>
      <c r="E436" s="78" t="s">
        <v>25</v>
      </c>
      <c r="F436" s="68">
        <f t="shared" ref="F436:L436" si="84">F123+F161+F193+F205</f>
        <v>3390.4560000000001</v>
      </c>
      <c r="G436" s="68">
        <f t="shared" si="84"/>
        <v>4865.1569999999992</v>
      </c>
      <c r="H436" s="68">
        <f t="shared" si="84"/>
        <v>5158.0390000000007</v>
      </c>
      <c r="I436" s="68">
        <f t="shared" si="84"/>
        <v>6721.0380000000005</v>
      </c>
      <c r="J436" s="68">
        <f t="shared" si="84"/>
        <v>0</v>
      </c>
      <c r="K436" s="68">
        <f t="shared" si="84"/>
        <v>0</v>
      </c>
      <c r="L436" s="68">
        <f t="shared" si="84"/>
        <v>0</v>
      </c>
      <c r="M436" s="16"/>
    </row>
    <row r="437" spans="1:13" s="18" customFormat="1" ht="23.25" customHeight="1" x14ac:dyDescent="0.2">
      <c r="A437" s="16"/>
      <c r="B437" s="16"/>
      <c r="C437" s="78" t="s">
        <v>258</v>
      </c>
      <c r="D437" s="115" t="s">
        <v>367</v>
      </c>
      <c r="E437" s="78" t="s">
        <v>25</v>
      </c>
      <c r="F437" s="68">
        <f t="shared" ref="F437:L440" si="85">F194+F162+F124</f>
        <v>1056.866</v>
      </c>
      <c r="G437" s="68">
        <f t="shared" si="85"/>
        <v>1419.896</v>
      </c>
      <c r="H437" s="68">
        <f t="shared" si="85"/>
        <v>1811.759</v>
      </c>
      <c r="I437" s="68" t="e">
        <f>I194+I162+#REF!</f>
        <v>#REF!</v>
      </c>
      <c r="J437" s="68">
        <f t="shared" si="85"/>
        <v>0</v>
      </c>
      <c r="K437" s="68">
        <f t="shared" si="85"/>
        <v>0</v>
      </c>
      <c r="L437" s="68">
        <f t="shared" si="85"/>
        <v>0</v>
      </c>
      <c r="M437" s="16"/>
    </row>
    <row r="438" spans="1:13" s="18" customFormat="1" ht="23.25" customHeight="1" x14ac:dyDescent="0.2">
      <c r="A438" s="16"/>
      <c r="B438" s="16"/>
      <c r="C438" s="78" t="s">
        <v>259</v>
      </c>
      <c r="D438" s="115" t="s">
        <v>40</v>
      </c>
      <c r="E438" s="78" t="s">
        <v>25</v>
      </c>
      <c r="F438" s="68">
        <f t="shared" si="85"/>
        <v>1583</v>
      </c>
      <c r="G438" s="68">
        <f t="shared" si="85"/>
        <v>2603.7190000000001</v>
      </c>
      <c r="H438" s="68">
        <f t="shared" si="85"/>
        <v>2737.5450000000001</v>
      </c>
      <c r="I438" s="68">
        <f>I195+I163+I124</f>
        <v>2121.0920000000001</v>
      </c>
      <c r="J438" s="68">
        <f t="shared" si="85"/>
        <v>0</v>
      </c>
      <c r="K438" s="68">
        <f t="shared" si="85"/>
        <v>0</v>
      </c>
      <c r="L438" s="68">
        <f t="shared" si="85"/>
        <v>0</v>
      </c>
      <c r="M438" s="16"/>
    </row>
    <row r="439" spans="1:13" s="18" customFormat="1" ht="23.25" customHeight="1" x14ac:dyDescent="0.2">
      <c r="A439" s="16"/>
      <c r="B439" s="16"/>
      <c r="C439" s="78" t="s">
        <v>260</v>
      </c>
      <c r="D439" s="115" t="s">
        <v>41</v>
      </c>
      <c r="E439" s="78" t="s">
        <v>25</v>
      </c>
      <c r="F439" s="68">
        <f t="shared" si="85"/>
        <v>280.58999999999997</v>
      </c>
      <c r="G439" s="68">
        <f t="shared" si="85"/>
        <v>421.66</v>
      </c>
      <c r="H439" s="68">
        <f t="shared" si="85"/>
        <v>189.22</v>
      </c>
      <c r="I439" s="68">
        <f>I196+I164+I125</f>
        <v>3504.0369999999998</v>
      </c>
      <c r="J439" s="68">
        <f t="shared" si="85"/>
        <v>0</v>
      </c>
      <c r="K439" s="68">
        <f t="shared" si="85"/>
        <v>0</v>
      </c>
      <c r="L439" s="68">
        <f t="shared" si="85"/>
        <v>0</v>
      </c>
      <c r="M439" s="16"/>
    </row>
    <row r="440" spans="1:13" s="18" customFormat="1" ht="23.25" customHeight="1" x14ac:dyDescent="0.2">
      <c r="A440" s="16"/>
      <c r="B440" s="16"/>
      <c r="C440" s="78" t="s">
        <v>261</v>
      </c>
      <c r="D440" s="115" t="s">
        <v>76</v>
      </c>
      <c r="E440" s="78" t="s">
        <v>25</v>
      </c>
      <c r="F440" s="68">
        <f t="shared" si="85"/>
        <v>223</v>
      </c>
      <c r="G440" s="68">
        <f t="shared" si="85"/>
        <v>281.88200000000001</v>
      </c>
      <c r="H440" s="68">
        <f t="shared" si="85"/>
        <v>294.51499999999999</v>
      </c>
      <c r="I440" s="68">
        <f>I197+I165+I126</f>
        <v>795.49699999999996</v>
      </c>
      <c r="J440" s="68">
        <f t="shared" si="85"/>
        <v>0</v>
      </c>
      <c r="K440" s="68">
        <f t="shared" si="85"/>
        <v>0</v>
      </c>
      <c r="L440" s="68">
        <f t="shared" si="85"/>
        <v>0</v>
      </c>
      <c r="M440" s="16"/>
    </row>
    <row r="441" spans="1:13" s="18" customFormat="1" ht="23.25" customHeight="1" x14ac:dyDescent="0.2">
      <c r="A441" s="16"/>
      <c r="B441" s="16"/>
      <c r="C441" s="78" t="s">
        <v>91</v>
      </c>
      <c r="D441" s="118" t="s">
        <v>498</v>
      </c>
      <c r="E441" s="78" t="s">
        <v>25</v>
      </c>
      <c r="F441" s="68">
        <f>F128+F166+F199+F207</f>
        <v>247</v>
      </c>
      <c r="G441" s="68">
        <f t="shared" ref="G441:L441" si="86">G128+G166+G199+G207</f>
        <v>138</v>
      </c>
      <c r="H441" s="68">
        <f t="shared" si="86"/>
        <v>125</v>
      </c>
      <c r="I441" s="68">
        <f>I127+I166+I199+I207</f>
        <v>300.41199999999998</v>
      </c>
      <c r="J441" s="68">
        <f t="shared" si="86"/>
        <v>0</v>
      </c>
      <c r="K441" s="68">
        <f t="shared" si="86"/>
        <v>0</v>
      </c>
      <c r="L441" s="68">
        <f t="shared" si="86"/>
        <v>0</v>
      </c>
      <c r="M441" s="16"/>
    </row>
    <row r="442" spans="1:13" s="18" customFormat="1" ht="23.25" customHeight="1" x14ac:dyDescent="0.2">
      <c r="A442" s="16"/>
      <c r="B442" s="16"/>
      <c r="C442" s="78" t="s">
        <v>247</v>
      </c>
      <c r="D442" s="115" t="s">
        <v>43</v>
      </c>
      <c r="E442" s="78" t="s">
        <v>25</v>
      </c>
      <c r="F442" s="116"/>
      <c r="G442" s="116"/>
      <c r="H442" s="116"/>
      <c r="I442" s="116"/>
      <c r="J442" s="116"/>
      <c r="K442" s="116"/>
      <c r="L442" s="116"/>
      <c r="M442" s="16"/>
    </row>
    <row r="443" spans="1:13" s="18" customFormat="1" ht="48" x14ac:dyDescent="0.2">
      <c r="A443" s="16"/>
      <c r="B443" s="16"/>
      <c r="C443" s="114" t="s">
        <v>250</v>
      </c>
      <c r="D443" s="118" t="s">
        <v>431</v>
      </c>
      <c r="E443" s="78" t="s">
        <v>36</v>
      </c>
      <c r="F443" s="180" t="str">
        <f t="shared" ref="F443:L443" si="87">IF(F431=0,"na",(F248*((F50+F51)/F431))+(F271*((F61+F62)/F431))+(F301*(F53+F64)/F431)+(F289*(F52+F63)/F431))</f>
        <v>na</v>
      </c>
      <c r="G443" s="180" t="str">
        <f t="shared" si="87"/>
        <v>na</v>
      </c>
      <c r="H443" s="180" t="str">
        <f t="shared" si="87"/>
        <v>na</v>
      </c>
      <c r="I443" s="180" t="str">
        <f t="shared" si="87"/>
        <v>na</v>
      </c>
      <c r="J443" s="180" t="str">
        <f t="shared" si="87"/>
        <v>na</v>
      </c>
      <c r="K443" s="180" t="str">
        <f t="shared" si="87"/>
        <v>na</v>
      </c>
      <c r="L443" s="180" t="str">
        <f t="shared" si="87"/>
        <v>na</v>
      </c>
      <c r="M443" s="16"/>
    </row>
    <row r="444" spans="1:13" s="18" customFormat="1" ht="36" x14ac:dyDescent="0.2">
      <c r="A444" s="16"/>
      <c r="B444" s="16"/>
      <c r="C444" s="114" t="s">
        <v>251</v>
      </c>
      <c r="D444" s="182" t="s">
        <v>353</v>
      </c>
      <c r="E444" s="78" t="s">
        <v>25</v>
      </c>
      <c r="F444" s="180">
        <f t="shared" ref="F444:L444" si="88">F45</f>
        <v>0</v>
      </c>
      <c r="G444" s="180">
        <f t="shared" si="88"/>
        <v>0</v>
      </c>
      <c r="H444" s="180">
        <f t="shared" si="88"/>
        <v>0</v>
      </c>
      <c r="I444" s="180">
        <f t="shared" si="88"/>
        <v>0</v>
      </c>
      <c r="J444" s="180">
        <f t="shared" si="88"/>
        <v>0</v>
      </c>
      <c r="K444" s="180">
        <f t="shared" si="88"/>
        <v>0</v>
      </c>
      <c r="L444" s="180">
        <f t="shared" si="88"/>
        <v>0</v>
      </c>
      <c r="M444" s="16"/>
    </row>
    <row r="445" spans="1:13" s="18" customFormat="1" ht="24" x14ac:dyDescent="0.2">
      <c r="A445" s="16"/>
      <c r="B445" s="16"/>
      <c r="C445" s="78" t="s">
        <v>354</v>
      </c>
      <c r="D445" s="118" t="s">
        <v>432</v>
      </c>
      <c r="E445" s="78" t="s">
        <v>25</v>
      </c>
      <c r="F445" s="181" t="str">
        <f t="shared" ref="F445:L445" si="89">IF(F443="na","na",F431*F443%+F444)</f>
        <v>na</v>
      </c>
      <c r="G445" s="181" t="str">
        <f t="shared" si="89"/>
        <v>na</v>
      </c>
      <c r="H445" s="181" t="str">
        <f t="shared" si="89"/>
        <v>na</v>
      </c>
      <c r="I445" s="181" t="str">
        <f t="shared" si="89"/>
        <v>na</v>
      </c>
      <c r="J445" s="181" t="str">
        <f t="shared" si="89"/>
        <v>na</v>
      </c>
      <c r="K445" s="181" t="str">
        <f t="shared" si="89"/>
        <v>na</v>
      </c>
      <c r="L445" s="181" t="str">
        <f t="shared" si="89"/>
        <v>na</v>
      </c>
      <c r="M445" s="16"/>
    </row>
    <row r="446" spans="1:13" s="18" customFormat="1" x14ac:dyDescent="0.2">
      <c r="A446" s="16"/>
      <c r="B446" s="16"/>
      <c r="C446" s="78" t="s">
        <v>253</v>
      </c>
      <c r="D446" s="118" t="s">
        <v>433</v>
      </c>
      <c r="E446" s="78" t="s">
        <v>25</v>
      </c>
      <c r="F446" s="68">
        <f t="shared" ref="F446:L446" si="90">SUM(F92:F93,F103:F104)</f>
        <v>0</v>
      </c>
      <c r="G446" s="68">
        <f t="shared" si="90"/>
        <v>0</v>
      </c>
      <c r="H446" s="68">
        <f t="shared" si="90"/>
        <v>0</v>
      </c>
      <c r="I446" s="68">
        <f t="shared" si="90"/>
        <v>0</v>
      </c>
      <c r="J446" s="68">
        <f t="shared" si="90"/>
        <v>0</v>
      </c>
      <c r="K446" s="68">
        <f t="shared" si="90"/>
        <v>0</v>
      </c>
      <c r="L446" s="68">
        <f t="shared" si="90"/>
        <v>0</v>
      </c>
      <c r="M446" s="16"/>
    </row>
    <row r="447" spans="1:13" s="18" customFormat="1" ht="24" x14ac:dyDescent="0.2">
      <c r="A447" s="16"/>
      <c r="B447" s="16"/>
      <c r="C447" s="81" t="s">
        <v>254</v>
      </c>
      <c r="D447" s="183" t="s">
        <v>252</v>
      </c>
      <c r="E447" s="78" t="s">
        <v>25</v>
      </c>
      <c r="F447" s="68">
        <f t="shared" ref="F447:L447" si="91">F143</f>
        <v>0</v>
      </c>
      <c r="G447" s="68">
        <f>G143</f>
        <v>0</v>
      </c>
      <c r="H447" s="68">
        <f t="shared" si="91"/>
        <v>0</v>
      </c>
      <c r="I447" s="68">
        <f t="shared" si="91"/>
        <v>0</v>
      </c>
      <c r="J447" s="68">
        <f t="shared" si="91"/>
        <v>0</v>
      </c>
      <c r="K447" s="68">
        <f t="shared" si="91"/>
        <v>0</v>
      </c>
      <c r="L447" s="68">
        <f t="shared" si="91"/>
        <v>0</v>
      </c>
      <c r="M447" s="16"/>
    </row>
    <row r="448" spans="1:13" s="18" customFormat="1" ht="24" x14ac:dyDescent="0.2">
      <c r="A448" s="16"/>
      <c r="B448" s="16"/>
      <c r="C448" s="184" t="s">
        <v>262</v>
      </c>
      <c r="D448" s="183" t="s">
        <v>434</v>
      </c>
      <c r="E448" s="164" t="s">
        <v>36</v>
      </c>
      <c r="F448" s="68" t="str">
        <f t="shared" ref="F448:L448" si="92">IF(F431=0,"na",(F261*((F50+F51)/F431))+(F284*((F61+F62)/F431))+(F314*(F53+F64)/F431)+(F289*(F52+F63)/F431)+(F337*(F54/F431))+F444)</f>
        <v>na</v>
      </c>
      <c r="G448" s="68" t="str">
        <f t="shared" si="92"/>
        <v>na</v>
      </c>
      <c r="H448" s="68" t="str">
        <f t="shared" si="92"/>
        <v>na</v>
      </c>
      <c r="I448" s="68" t="str">
        <f t="shared" si="92"/>
        <v>na</v>
      </c>
      <c r="J448" s="68" t="str">
        <f t="shared" si="92"/>
        <v>na</v>
      </c>
      <c r="K448" s="68" t="str">
        <f t="shared" si="92"/>
        <v>na</v>
      </c>
      <c r="L448" s="68" t="str">
        <f t="shared" si="92"/>
        <v>na</v>
      </c>
      <c r="M448" s="16"/>
    </row>
    <row r="449" spans="1:13" s="18" customFormat="1" ht="21" customHeight="1" x14ac:dyDescent="0.2">
      <c r="A449" s="16"/>
      <c r="B449" s="16"/>
      <c r="C449" s="184" t="s">
        <v>263</v>
      </c>
      <c r="D449" s="118" t="s">
        <v>435</v>
      </c>
      <c r="E449" s="78" t="s">
        <v>25</v>
      </c>
      <c r="F449" s="68" t="str">
        <f t="shared" ref="F449:L449" si="93">IF(F448="na","na",F431*F448%+F444)</f>
        <v>na</v>
      </c>
      <c r="G449" s="68" t="str">
        <f t="shared" si="93"/>
        <v>na</v>
      </c>
      <c r="H449" s="68" t="str">
        <f t="shared" si="93"/>
        <v>na</v>
      </c>
      <c r="I449" s="68" t="str">
        <f t="shared" si="93"/>
        <v>na</v>
      </c>
      <c r="J449" s="68" t="str">
        <f t="shared" si="93"/>
        <v>na</v>
      </c>
      <c r="K449" s="68" t="str">
        <f t="shared" si="93"/>
        <v>na</v>
      </c>
      <c r="L449" s="68" t="str">
        <f t="shared" si="93"/>
        <v>na</v>
      </c>
      <c r="M449" s="16"/>
    </row>
    <row r="450" spans="1:13" s="18" customFormat="1" ht="24" x14ac:dyDescent="0.2">
      <c r="A450" s="16"/>
      <c r="B450" s="16"/>
      <c r="C450" s="184" t="s">
        <v>264</v>
      </c>
      <c r="D450" s="185" t="s">
        <v>495</v>
      </c>
      <c r="E450" s="78" t="s">
        <v>25</v>
      </c>
      <c r="F450" s="68">
        <f>F160</f>
        <v>0</v>
      </c>
      <c r="G450" s="68">
        <f t="shared" ref="G450:L450" si="94">G160</f>
        <v>0</v>
      </c>
      <c r="H450" s="68">
        <f t="shared" si="94"/>
        <v>0</v>
      </c>
      <c r="I450" s="68">
        <f t="shared" si="94"/>
        <v>0</v>
      </c>
      <c r="J450" s="68">
        <f t="shared" si="94"/>
        <v>0</v>
      </c>
      <c r="K450" s="68">
        <f t="shared" si="94"/>
        <v>0</v>
      </c>
      <c r="L450" s="68">
        <f t="shared" si="94"/>
        <v>0</v>
      </c>
      <c r="M450" s="16"/>
    </row>
    <row r="451" spans="1:13" s="18" customFormat="1" ht="24" x14ac:dyDescent="0.2">
      <c r="A451" s="16"/>
      <c r="B451" s="16"/>
      <c r="C451" s="184" t="s">
        <v>273</v>
      </c>
      <c r="D451" s="185" t="s">
        <v>436</v>
      </c>
      <c r="E451" s="78" t="s">
        <v>25</v>
      </c>
      <c r="F451" s="68" t="str">
        <f t="shared" ref="F451:L451" si="95">IF(F449="na","na",F449-F450-F447-F437-F442-F444)</f>
        <v>na</v>
      </c>
      <c r="G451" s="68" t="str">
        <f t="shared" si="95"/>
        <v>na</v>
      </c>
      <c r="H451" s="68" t="str">
        <f t="shared" si="95"/>
        <v>na</v>
      </c>
      <c r="I451" s="68" t="str">
        <f t="shared" si="95"/>
        <v>na</v>
      </c>
      <c r="J451" s="186" t="str">
        <f t="shared" si="95"/>
        <v>na</v>
      </c>
      <c r="K451" s="186" t="str">
        <f t="shared" si="95"/>
        <v>na</v>
      </c>
      <c r="L451" s="186" t="str">
        <f t="shared" si="95"/>
        <v>na</v>
      </c>
      <c r="M451" s="16"/>
    </row>
    <row r="452" spans="1:13" s="18" customFormat="1" ht="24.75" customHeight="1" x14ac:dyDescent="0.2">
      <c r="A452" s="16"/>
      <c r="B452" s="16"/>
      <c r="C452" s="184">
        <v>10</v>
      </c>
      <c r="D452" s="185" t="s">
        <v>437</v>
      </c>
      <c r="E452" s="78" t="s">
        <v>25</v>
      </c>
      <c r="F452" s="68">
        <f t="shared" ref="F452:L452" si="96">F131+F175+F202</f>
        <v>0</v>
      </c>
      <c r="G452" s="68">
        <f t="shared" si="96"/>
        <v>0</v>
      </c>
      <c r="H452" s="68">
        <f t="shared" si="96"/>
        <v>0</v>
      </c>
      <c r="I452" s="68">
        <f t="shared" si="96"/>
        <v>0</v>
      </c>
      <c r="J452" s="68">
        <f t="shared" si="96"/>
        <v>0</v>
      </c>
      <c r="K452" s="68">
        <f t="shared" si="96"/>
        <v>0</v>
      </c>
      <c r="L452" s="68">
        <f t="shared" si="96"/>
        <v>0</v>
      </c>
      <c r="M452" s="16"/>
    </row>
    <row r="453" spans="1:13" s="18" customFormat="1" ht="27" x14ac:dyDescent="0.2">
      <c r="A453" s="16"/>
      <c r="B453" s="16"/>
      <c r="C453" s="114" t="s">
        <v>286</v>
      </c>
      <c r="D453" s="118" t="s">
        <v>93</v>
      </c>
      <c r="E453" s="187" t="s">
        <v>73</v>
      </c>
      <c r="F453" s="188" t="str">
        <f t="shared" ref="F453:L453" si="97">IF(F433=0,"na",IF(F433="na","na",F435/F433))</f>
        <v>na</v>
      </c>
      <c r="G453" s="188" t="str">
        <f t="shared" si="97"/>
        <v>na</v>
      </c>
      <c r="H453" s="188" t="str">
        <f t="shared" si="97"/>
        <v>na</v>
      </c>
      <c r="I453" s="188" t="str">
        <f t="shared" si="97"/>
        <v>na</v>
      </c>
      <c r="J453" s="188" t="str">
        <f t="shared" si="97"/>
        <v>na</v>
      </c>
      <c r="K453" s="188" t="str">
        <f t="shared" si="97"/>
        <v>na</v>
      </c>
      <c r="L453" s="188" t="str">
        <f t="shared" si="97"/>
        <v>na</v>
      </c>
      <c r="M453" s="16"/>
    </row>
    <row r="454" spans="1:13" s="18" customFormat="1" ht="27" x14ac:dyDescent="0.2">
      <c r="A454" s="16"/>
      <c r="B454" s="16"/>
      <c r="C454" s="114" t="s">
        <v>287</v>
      </c>
      <c r="D454" s="118" t="s">
        <v>256</v>
      </c>
      <c r="E454" s="187" t="s">
        <v>257</v>
      </c>
      <c r="F454" s="188" t="str">
        <f>IF(F445=0,"na",IF(F445="na","na",F446/F445))</f>
        <v>na</v>
      </c>
      <c r="G454" s="188" t="str">
        <f t="shared" ref="G454:L454" si="98">IF(G445=0,"na",IF(G445="na","na",G446/G445))</f>
        <v>na</v>
      </c>
      <c r="H454" s="188" t="str">
        <f>IF(H445=0,"na",IF(H445="na","na",H446/H445))</f>
        <v>na</v>
      </c>
      <c r="I454" s="188" t="str">
        <f>IF(I445=0,"na",IF(I445="na","na",I446/I445))</f>
        <v>na</v>
      </c>
      <c r="J454" s="188" t="str">
        <f t="shared" si="98"/>
        <v>na</v>
      </c>
      <c r="K454" s="188" t="str">
        <f t="shared" si="98"/>
        <v>na</v>
      </c>
      <c r="L454" s="188" t="str">
        <f t="shared" si="98"/>
        <v>na</v>
      </c>
      <c r="M454" s="16"/>
    </row>
    <row r="455" spans="1:13" s="18" customFormat="1" ht="22.5" x14ac:dyDescent="0.2">
      <c r="A455" s="16"/>
      <c r="B455" s="16"/>
      <c r="C455" s="668" t="s">
        <v>288</v>
      </c>
      <c r="D455" s="665" t="s">
        <v>72</v>
      </c>
      <c r="E455" s="189" t="s">
        <v>128</v>
      </c>
      <c r="F455" s="188"/>
      <c r="G455" s="188">
        <v>0.5</v>
      </c>
      <c r="H455" s="188">
        <v>0.5</v>
      </c>
      <c r="I455" s="188">
        <v>0.5</v>
      </c>
      <c r="J455" s="188">
        <v>0.5</v>
      </c>
      <c r="K455" s="188">
        <v>0.5</v>
      </c>
      <c r="L455" s="188">
        <v>0.5</v>
      </c>
      <c r="M455" s="16"/>
    </row>
    <row r="456" spans="1:13" s="18" customFormat="1" ht="22.5" x14ac:dyDescent="0.2">
      <c r="A456" s="16"/>
      <c r="B456" s="16"/>
      <c r="C456" s="664"/>
      <c r="D456" s="665"/>
      <c r="E456" s="189" t="s">
        <v>127</v>
      </c>
      <c r="F456" s="188" t="str">
        <f t="shared" ref="F456:L456" si="99">IF(F433=0,"na",IF(F433="na","na",SUM(F436,F441,F447)/F433))</f>
        <v>na</v>
      </c>
      <c r="G456" s="188" t="str">
        <f>IF(G433=0,"na",IF(G433="na","na",SUM(G436,G441,G447)/G433))</f>
        <v>na</v>
      </c>
      <c r="H456" s="188" t="str">
        <f t="shared" si="99"/>
        <v>na</v>
      </c>
      <c r="I456" s="188" t="str">
        <f t="shared" si="99"/>
        <v>na</v>
      </c>
      <c r="J456" s="188" t="str">
        <f t="shared" si="99"/>
        <v>na</v>
      </c>
      <c r="K456" s="188" t="str">
        <f t="shared" si="99"/>
        <v>na</v>
      </c>
      <c r="L456" s="188" t="str">
        <f t="shared" si="99"/>
        <v>na</v>
      </c>
      <c r="M456" s="16"/>
    </row>
    <row r="457" spans="1:13" s="18" customFormat="1" ht="22.5" x14ac:dyDescent="0.2">
      <c r="A457" s="16"/>
      <c r="B457" s="16"/>
      <c r="C457" s="668" t="s">
        <v>289</v>
      </c>
      <c r="D457" s="665" t="s">
        <v>272</v>
      </c>
      <c r="E457" s="189" t="s">
        <v>128</v>
      </c>
      <c r="F457" s="188"/>
      <c r="G457" s="188">
        <v>0.35</v>
      </c>
      <c r="H457" s="188">
        <v>0.35</v>
      </c>
      <c r="I457" s="188">
        <v>0.35</v>
      </c>
      <c r="J457" s="188">
        <v>0.35</v>
      </c>
      <c r="K457" s="188">
        <v>0.35</v>
      </c>
      <c r="L457" s="188">
        <v>0.35</v>
      </c>
      <c r="M457" s="16"/>
    </row>
    <row r="458" spans="1:13" s="18" customFormat="1" ht="22.5" x14ac:dyDescent="0.2">
      <c r="A458" s="16"/>
      <c r="B458" s="16"/>
      <c r="C458" s="664"/>
      <c r="D458" s="665"/>
      <c r="E458" s="189" t="s">
        <v>127</v>
      </c>
      <c r="F458" s="188" t="str">
        <f t="shared" ref="F458:L458" si="100">IF(F449=0,"na",IF(F433="na","na",IF(F449="na","na",F451/F449)))</f>
        <v>na</v>
      </c>
      <c r="G458" s="188" t="str">
        <f t="shared" si="100"/>
        <v>na</v>
      </c>
      <c r="H458" s="188" t="str">
        <f t="shared" si="100"/>
        <v>na</v>
      </c>
      <c r="I458" s="188" t="str">
        <f t="shared" si="100"/>
        <v>na</v>
      </c>
      <c r="J458" s="188" t="str">
        <f t="shared" si="100"/>
        <v>na</v>
      </c>
      <c r="K458" s="188" t="str">
        <f t="shared" si="100"/>
        <v>na</v>
      </c>
      <c r="L458" s="188" t="str">
        <f t="shared" si="100"/>
        <v>na</v>
      </c>
      <c r="M458" s="16"/>
    </row>
    <row r="459" spans="1:13" s="18" customFormat="1" ht="27" x14ac:dyDescent="0.2">
      <c r="A459" s="16"/>
      <c r="B459" s="16"/>
      <c r="C459" s="114" t="s">
        <v>290</v>
      </c>
      <c r="D459" s="118" t="s">
        <v>285</v>
      </c>
      <c r="E459" s="187" t="s">
        <v>266</v>
      </c>
      <c r="F459" s="188" t="str">
        <f t="shared" ref="F459:L459" si="101">IF(F431=0,"na",F452/F431)</f>
        <v>na</v>
      </c>
      <c r="G459" s="188" t="str">
        <f t="shared" si="101"/>
        <v>na</v>
      </c>
      <c r="H459" s="188" t="str">
        <f t="shared" si="101"/>
        <v>na</v>
      </c>
      <c r="I459" s="188" t="str">
        <f t="shared" si="101"/>
        <v>na</v>
      </c>
      <c r="J459" s="188" t="str">
        <f t="shared" si="101"/>
        <v>na</v>
      </c>
      <c r="K459" s="188" t="str">
        <f t="shared" si="101"/>
        <v>na</v>
      </c>
      <c r="L459" s="188" t="str">
        <f t="shared" si="101"/>
        <v>na</v>
      </c>
      <c r="M459" s="16"/>
    </row>
    <row r="460" spans="1:13" s="18" customFormat="1" ht="27" x14ac:dyDescent="0.2">
      <c r="A460" s="16"/>
      <c r="B460" s="16"/>
      <c r="C460" s="114" t="s">
        <v>291</v>
      </c>
      <c r="D460" s="118" t="s">
        <v>265</v>
      </c>
      <c r="E460" s="187" t="s">
        <v>266</v>
      </c>
      <c r="F460" s="188" t="str">
        <f t="shared" ref="F460:H460" si="102">IF(F431=0,"na",SUM(F212:F217,F223)/F431)</f>
        <v>na</v>
      </c>
      <c r="G460" s="188" t="str">
        <f t="shared" si="102"/>
        <v>na</v>
      </c>
      <c r="H460" s="188" t="str">
        <f t="shared" si="102"/>
        <v>na</v>
      </c>
      <c r="I460" s="188" t="str">
        <f>IF(I431=0,"na",SUM(I212:I217,I223)/I431)</f>
        <v>na</v>
      </c>
      <c r="J460" s="188" t="str">
        <f>IF(J431=0,"na",SUM(J212:J223)/J431)</f>
        <v>na</v>
      </c>
      <c r="K460" s="188" t="str">
        <f>IF(K431=0,"na",SUM(K212:K223)/K431)</f>
        <v>na</v>
      </c>
      <c r="L460" s="188" t="str">
        <f>IF(L431=0,"na",SUM(L212:L223)/L431)</f>
        <v>na</v>
      </c>
      <c r="M460" s="16"/>
    </row>
    <row r="461" spans="1:13" s="18" customFormat="1" x14ac:dyDescent="0.2">
      <c r="A461" s="16"/>
      <c r="B461" s="16"/>
      <c r="C461" s="178"/>
      <c r="D461" s="178"/>
      <c r="E461" s="178"/>
      <c r="F461" s="178"/>
      <c r="G461" s="178"/>
      <c r="H461" s="178"/>
      <c r="I461" s="178"/>
      <c r="J461" s="178"/>
      <c r="K461" s="178"/>
      <c r="L461" s="178"/>
      <c r="M461" s="16"/>
    </row>
    <row r="462" spans="1:13" s="18" customFormat="1" x14ac:dyDescent="0.2">
      <c r="A462" s="16"/>
      <c r="B462" s="16"/>
      <c r="C462" s="178"/>
      <c r="D462" s="178"/>
      <c r="E462" s="178"/>
      <c r="F462" s="178"/>
      <c r="G462" s="178"/>
      <c r="H462" s="178"/>
      <c r="I462" s="178"/>
      <c r="J462" s="178"/>
      <c r="K462" s="178"/>
      <c r="L462" s="178"/>
      <c r="M462" s="16"/>
    </row>
    <row r="463" spans="1:13" s="18" customFormat="1" x14ac:dyDescent="0.2">
      <c r="A463" s="16"/>
      <c r="B463" s="16"/>
      <c r="C463" s="178"/>
      <c r="D463" s="178"/>
      <c r="E463" s="178"/>
      <c r="F463" s="178"/>
      <c r="G463" s="178"/>
      <c r="H463" s="178"/>
      <c r="I463" s="178"/>
      <c r="J463" s="178"/>
      <c r="K463" s="178"/>
      <c r="L463" s="178"/>
      <c r="M463" s="16"/>
    </row>
    <row r="464" spans="1:13" s="18" customFormat="1" x14ac:dyDescent="0.2">
      <c r="A464" s="16"/>
      <c r="B464" s="16"/>
      <c r="C464" s="178"/>
      <c r="D464" s="178"/>
      <c r="E464" s="178"/>
      <c r="F464" s="178"/>
      <c r="G464" s="178"/>
      <c r="H464" s="178"/>
      <c r="I464" s="178"/>
      <c r="J464" s="178"/>
      <c r="K464" s="178"/>
      <c r="L464" s="178"/>
      <c r="M464" s="16"/>
    </row>
    <row r="465" spans="1:178" s="18" customFormat="1" x14ac:dyDescent="0.2">
      <c r="A465" s="16"/>
      <c r="B465" s="16"/>
      <c r="C465" s="178"/>
      <c r="D465" s="178"/>
      <c r="E465" s="178"/>
      <c r="F465" s="178"/>
      <c r="G465" s="178"/>
      <c r="H465" s="178"/>
      <c r="I465" s="178"/>
      <c r="J465" s="178"/>
      <c r="K465" s="178"/>
      <c r="L465" s="178"/>
      <c r="M465" s="16"/>
    </row>
    <row r="466" spans="1:178" s="18" customFormat="1" x14ac:dyDescent="0.2">
      <c r="A466" s="16"/>
      <c r="B466" s="16"/>
      <c r="C466" s="178"/>
      <c r="D466" s="178"/>
      <c r="E466" s="178"/>
      <c r="F466" s="178"/>
      <c r="G466" s="178"/>
      <c r="H466" s="178"/>
      <c r="I466" s="178"/>
      <c r="J466" s="178"/>
      <c r="K466" s="178"/>
      <c r="L466" s="178"/>
      <c r="M466" s="16"/>
    </row>
    <row r="467" spans="1:178" s="18" customFormat="1" x14ac:dyDescent="0.2">
      <c r="A467" s="16"/>
      <c r="B467" s="16"/>
      <c r="C467" s="178"/>
      <c r="D467" s="178"/>
      <c r="E467" s="178"/>
      <c r="F467" s="178"/>
      <c r="G467" s="178"/>
      <c r="H467" s="178"/>
      <c r="I467" s="178"/>
      <c r="J467" s="178"/>
      <c r="K467" s="178"/>
      <c r="L467" s="178"/>
      <c r="M467" s="16"/>
    </row>
    <row r="468" spans="1:178" x14ac:dyDescent="0.2">
      <c r="C468" s="178"/>
      <c r="D468" s="178"/>
      <c r="E468" s="178"/>
      <c r="F468" s="178"/>
      <c r="G468" s="178"/>
      <c r="H468" s="178"/>
      <c r="I468" s="178"/>
      <c r="J468" s="178"/>
      <c r="K468" s="178"/>
      <c r="L468" s="17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row>
    <row r="469" spans="1:178" x14ac:dyDescent="0.2">
      <c r="C469" s="178"/>
      <c r="D469" s="178"/>
      <c r="E469" s="178"/>
      <c r="F469" s="178"/>
      <c r="G469" s="178"/>
      <c r="H469" s="178"/>
      <c r="I469" s="178"/>
      <c r="J469" s="178"/>
      <c r="K469" s="178"/>
      <c r="L469" s="17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row>
    <row r="470" spans="1:178" x14ac:dyDescent="0.2">
      <c r="C470" s="178"/>
      <c r="D470" s="178"/>
      <c r="E470" s="178"/>
      <c r="F470" s="178"/>
      <c r="G470" s="178"/>
      <c r="H470" s="178"/>
      <c r="I470" s="178"/>
      <c r="J470" s="178"/>
      <c r="K470" s="178"/>
      <c r="L470" s="17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row>
    <row r="471" spans="1:178" x14ac:dyDescent="0.2">
      <c r="C471" s="178"/>
      <c r="D471" s="178"/>
      <c r="E471" s="178"/>
      <c r="F471" s="178"/>
      <c r="G471" s="178"/>
      <c r="H471" s="178"/>
      <c r="I471" s="178"/>
      <c r="J471" s="178"/>
      <c r="K471" s="178"/>
      <c r="L471" s="17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row>
    <row r="472" spans="1:178" x14ac:dyDescent="0.2">
      <c r="C472" s="178"/>
      <c r="D472" s="178"/>
      <c r="E472" s="178"/>
      <c r="F472" s="178"/>
      <c r="G472" s="178"/>
      <c r="H472" s="178"/>
      <c r="I472" s="178"/>
      <c r="J472" s="178"/>
      <c r="K472" s="178"/>
      <c r="L472" s="17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row>
    <row r="473" spans="1:178" x14ac:dyDescent="0.2">
      <c r="C473" s="178"/>
      <c r="D473" s="178"/>
      <c r="E473" s="178"/>
      <c r="F473" s="178"/>
      <c r="G473" s="178"/>
      <c r="H473" s="178"/>
      <c r="I473" s="178"/>
      <c r="J473" s="178"/>
      <c r="K473" s="178"/>
      <c r="L473" s="17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row>
    <row r="474" spans="1:178" x14ac:dyDescent="0.2">
      <c r="C474" s="178"/>
      <c r="D474" s="178"/>
      <c r="E474" s="178"/>
      <c r="F474" s="178"/>
      <c r="G474" s="178"/>
      <c r="H474" s="178"/>
      <c r="I474" s="178"/>
      <c r="J474" s="178"/>
      <c r="K474" s="178"/>
      <c r="L474" s="17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row>
    <row r="475" spans="1:178" x14ac:dyDescent="0.2">
      <c r="C475" s="178"/>
      <c r="D475" s="178"/>
      <c r="E475" s="178"/>
      <c r="F475" s="178"/>
      <c r="G475" s="178"/>
      <c r="H475" s="178"/>
      <c r="I475" s="178"/>
      <c r="J475" s="178"/>
      <c r="K475" s="178"/>
      <c r="L475" s="17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row>
    <row r="476" spans="1:178" x14ac:dyDescent="0.2">
      <c r="C476" s="178"/>
      <c r="D476" s="178"/>
      <c r="E476" s="178"/>
      <c r="F476" s="178"/>
      <c r="G476" s="178"/>
      <c r="H476" s="178"/>
      <c r="I476" s="178"/>
      <c r="J476" s="178"/>
      <c r="K476" s="178"/>
      <c r="L476" s="17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row>
    <row r="477" spans="1:178" x14ac:dyDescent="0.2">
      <c r="C477" s="178"/>
      <c r="D477" s="178"/>
      <c r="E477" s="178"/>
      <c r="F477" s="178"/>
      <c r="G477" s="178"/>
      <c r="H477" s="178"/>
      <c r="I477" s="178"/>
      <c r="J477" s="178"/>
      <c r="K477" s="178"/>
      <c r="L477" s="17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row>
    <row r="478" spans="1:178" x14ac:dyDescent="0.2">
      <c r="C478" s="178"/>
      <c r="D478" s="178"/>
      <c r="E478" s="178"/>
      <c r="F478" s="178"/>
      <c r="G478" s="178"/>
      <c r="H478" s="178"/>
      <c r="I478" s="178"/>
      <c r="J478" s="178"/>
      <c r="K478" s="178"/>
      <c r="L478" s="17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row>
    <row r="479" spans="1:178" x14ac:dyDescent="0.2">
      <c r="C479" s="178"/>
      <c r="D479" s="178"/>
      <c r="E479" s="178"/>
      <c r="F479" s="178"/>
      <c r="G479" s="178"/>
      <c r="H479" s="178"/>
      <c r="I479" s="178"/>
      <c r="J479" s="178"/>
      <c r="K479" s="178"/>
      <c r="L479" s="17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row>
    <row r="480" spans="1:178" x14ac:dyDescent="0.2">
      <c r="C480" s="178"/>
      <c r="D480" s="178"/>
      <c r="E480" s="178"/>
      <c r="F480" s="178"/>
      <c r="G480" s="178"/>
      <c r="H480" s="178"/>
      <c r="I480" s="178"/>
      <c r="J480" s="178"/>
      <c r="K480" s="178"/>
      <c r="L480" s="17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row>
    <row r="481" spans="3:178" x14ac:dyDescent="0.2">
      <c r="C481" s="178"/>
      <c r="D481" s="178"/>
      <c r="E481" s="178"/>
      <c r="F481" s="178"/>
      <c r="G481" s="178"/>
      <c r="H481" s="178"/>
      <c r="I481" s="178"/>
      <c r="J481" s="178"/>
      <c r="K481" s="178"/>
      <c r="L481" s="17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row>
    <row r="482" spans="3:178" x14ac:dyDescent="0.2">
      <c r="C482" s="178"/>
      <c r="D482" s="178"/>
      <c r="E482" s="178"/>
      <c r="F482" s="178"/>
      <c r="G482" s="178"/>
      <c r="H482" s="178"/>
      <c r="I482" s="178"/>
      <c r="J482" s="178"/>
      <c r="K482" s="178"/>
      <c r="L482" s="17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row>
    <row r="483" spans="3:178" x14ac:dyDescent="0.2">
      <c r="C483" s="178"/>
      <c r="D483" s="178"/>
      <c r="E483" s="178"/>
      <c r="F483" s="178"/>
      <c r="G483" s="178"/>
      <c r="H483" s="178"/>
      <c r="I483" s="178"/>
      <c r="J483" s="178"/>
      <c r="K483" s="178"/>
      <c r="L483" s="17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row>
    <row r="484" spans="3:178" x14ac:dyDescent="0.2">
      <c r="C484" s="178"/>
      <c r="D484" s="178"/>
      <c r="E484" s="178"/>
      <c r="F484" s="178"/>
      <c r="G484" s="178"/>
      <c r="H484" s="178"/>
      <c r="I484" s="178"/>
      <c r="J484" s="178"/>
      <c r="K484" s="178"/>
      <c r="L484" s="17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row>
    <row r="485" spans="3:178" x14ac:dyDescent="0.2">
      <c r="C485" s="178"/>
      <c r="D485" s="178"/>
      <c r="E485" s="178"/>
      <c r="F485" s="178"/>
      <c r="G485" s="178"/>
      <c r="H485" s="178"/>
      <c r="I485" s="178"/>
      <c r="J485" s="178"/>
      <c r="K485" s="178"/>
      <c r="L485" s="17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row>
    <row r="486" spans="3:178" x14ac:dyDescent="0.2">
      <c r="C486" s="178"/>
      <c r="D486" s="178"/>
      <c r="E486" s="178"/>
      <c r="F486" s="178"/>
      <c r="G486" s="178"/>
      <c r="H486" s="178"/>
      <c r="I486" s="178"/>
      <c r="J486" s="178"/>
      <c r="K486" s="178"/>
      <c r="L486" s="17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row>
    <row r="487" spans="3:178" x14ac:dyDescent="0.2">
      <c r="C487" s="178"/>
      <c r="D487" s="178"/>
      <c r="E487" s="178"/>
      <c r="F487" s="178"/>
      <c r="G487" s="178"/>
      <c r="H487" s="178"/>
      <c r="I487" s="178"/>
      <c r="J487" s="178"/>
      <c r="K487" s="178"/>
      <c r="L487" s="17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row>
    <row r="488" spans="3:178" x14ac:dyDescent="0.2">
      <c r="C488" s="178"/>
      <c r="D488" s="178"/>
      <c r="E488" s="178"/>
      <c r="F488" s="178"/>
      <c r="G488" s="178"/>
      <c r="H488" s="178"/>
      <c r="I488" s="178"/>
      <c r="J488" s="178"/>
      <c r="K488" s="178"/>
      <c r="L488" s="17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row>
    <row r="489" spans="3:178" x14ac:dyDescent="0.2">
      <c r="C489" s="178"/>
      <c r="D489" s="178"/>
      <c r="E489" s="178"/>
      <c r="F489" s="178"/>
      <c r="G489" s="178"/>
      <c r="H489" s="178"/>
      <c r="I489" s="178"/>
      <c r="J489" s="178"/>
      <c r="K489" s="178"/>
      <c r="L489" s="17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row>
    <row r="490" spans="3:178" x14ac:dyDescent="0.2">
      <c r="C490" s="178"/>
      <c r="D490" s="178"/>
      <c r="E490" s="178"/>
      <c r="F490" s="178"/>
      <c r="G490" s="178"/>
      <c r="H490" s="178"/>
      <c r="I490" s="178"/>
      <c r="J490" s="178"/>
      <c r="K490" s="178"/>
      <c r="L490" s="17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row>
    <row r="491" spans="3:178" x14ac:dyDescent="0.2">
      <c r="C491" s="178"/>
      <c r="D491" s="178"/>
      <c r="E491" s="178"/>
      <c r="F491" s="178"/>
      <c r="G491" s="178"/>
      <c r="H491" s="178"/>
      <c r="I491" s="178"/>
      <c r="J491" s="178"/>
      <c r="K491" s="178"/>
      <c r="L491" s="17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row>
    <row r="492" spans="3:178" x14ac:dyDescent="0.2">
      <c r="C492" s="178"/>
      <c r="D492" s="178"/>
      <c r="E492" s="178"/>
      <c r="F492" s="178"/>
      <c r="G492" s="178"/>
      <c r="H492" s="178"/>
      <c r="I492" s="178"/>
      <c r="J492" s="178"/>
      <c r="K492" s="178"/>
      <c r="L492" s="17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row>
    <row r="493" spans="3:178" x14ac:dyDescent="0.2">
      <c r="C493" s="178"/>
      <c r="D493" s="178"/>
      <c r="E493" s="178"/>
      <c r="F493" s="178"/>
      <c r="G493" s="178"/>
      <c r="H493" s="178"/>
      <c r="I493" s="178"/>
      <c r="J493" s="178"/>
      <c r="K493" s="178"/>
      <c r="L493" s="17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row>
    <row r="494" spans="3:178" x14ac:dyDescent="0.2">
      <c r="C494" s="178"/>
      <c r="D494" s="178"/>
      <c r="E494" s="178"/>
      <c r="F494" s="178"/>
      <c r="G494" s="178"/>
      <c r="H494" s="178"/>
      <c r="I494" s="178"/>
      <c r="J494" s="178"/>
      <c r="K494" s="178"/>
      <c r="L494" s="17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row>
    <row r="495" spans="3:178" x14ac:dyDescent="0.2">
      <c r="C495" s="178"/>
      <c r="D495" s="178"/>
      <c r="E495" s="178"/>
      <c r="F495" s="178"/>
      <c r="G495" s="178"/>
      <c r="H495" s="178"/>
      <c r="I495" s="178"/>
      <c r="J495" s="178"/>
      <c r="K495" s="178"/>
      <c r="L495" s="17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row>
    <row r="496" spans="3:178" x14ac:dyDescent="0.2">
      <c r="C496" s="178"/>
      <c r="D496" s="178"/>
      <c r="E496" s="178"/>
      <c r="F496" s="178"/>
      <c r="G496" s="178"/>
      <c r="H496" s="178"/>
      <c r="I496" s="178"/>
      <c r="J496" s="178"/>
      <c r="K496" s="178"/>
      <c r="L496" s="17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row>
    <row r="497" spans="3:178" x14ac:dyDescent="0.2">
      <c r="C497" s="178"/>
      <c r="D497" s="178"/>
      <c r="E497" s="178"/>
      <c r="F497" s="178"/>
      <c r="G497" s="178"/>
      <c r="H497" s="178"/>
      <c r="I497" s="178"/>
      <c r="J497" s="178"/>
      <c r="K497" s="178"/>
      <c r="L497" s="17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row>
    <row r="498" spans="3:178" x14ac:dyDescent="0.2">
      <c r="C498" s="178"/>
      <c r="D498" s="178"/>
      <c r="E498" s="178"/>
      <c r="F498" s="178"/>
      <c r="G498" s="178"/>
      <c r="H498" s="178"/>
      <c r="I498" s="178"/>
      <c r="J498" s="178"/>
      <c r="K498" s="178"/>
      <c r="L498" s="17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row>
    <row r="499" spans="3:178" x14ac:dyDescent="0.2">
      <c r="C499" s="178"/>
      <c r="D499" s="178"/>
      <c r="E499" s="178"/>
      <c r="F499" s="178"/>
      <c r="G499" s="178"/>
      <c r="H499" s="178"/>
      <c r="I499" s="178"/>
      <c r="J499" s="178"/>
      <c r="K499" s="178"/>
      <c r="L499" s="17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row>
    <row r="500" spans="3:178" x14ac:dyDescent="0.2">
      <c r="C500" s="178"/>
      <c r="D500" s="178"/>
      <c r="E500" s="178"/>
      <c r="F500" s="178"/>
      <c r="G500" s="178"/>
      <c r="H500" s="178"/>
      <c r="I500" s="178"/>
      <c r="J500" s="178"/>
      <c r="K500" s="178"/>
      <c r="L500" s="17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row>
    <row r="501" spans="3:178" x14ac:dyDescent="0.2">
      <c r="C501" s="178"/>
      <c r="D501" s="178"/>
      <c r="E501" s="178"/>
      <c r="F501" s="178"/>
      <c r="G501" s="178"/>
      <c r="H501" s="178"/>
      <c r="I501" s="178"/>
      <c r="J501" s="178"/>
      <c r="K501" s="178"/>
      <c r="L501" s="17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row>
    <row r="502" spans="3:178" x14ac:dyDescent="0.2">
      <c r="C502" s="178"/>
      <c r="D502" s="178"/>
      <c r="E502" s="178"/>
      <c r="F502" s="178"/>
      <c r="G502" s="178"/>
      <c r="H502" s="178"/>
      <c r="I502" s="178"/>
      <c r="J502" s="178"/>
      <c r="K502" s="178"/>
      <c r="L502" s="17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row>
    <row r="503" spans="3:178" x14ac:dyDescent="0.2">
      <c r="C503" s="178"/>
      <c r="D503" s="178"/>
      <c r="E503" s="178"/>
      <c r="F503" s="178"/>
      <c r="G503" s="178"/>
      <c r="H503" s="178"/>
      <c r="I503" s="178"/>
      <c r="J503" s="178"/>
      <c r="K503" s="178"/>
      <c r="L503" s="17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row>
    <row r="504" spans="3:178" x14ac:dyDescent="0.2">
      <c r="C504" s="178"/>
      <c r="D504" s="178"/>
      <c r="E504" s="178"/>
      <c r="F504" s="178"/>
      <c r="G504" s="178"/>
      <c r="H504" s="178"/>
      <c r="I504" s="178"/>
      <c r="J504" s="178"/>
      <c r="K504" s="178"/>
      <c r="L504" s="17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row>
    <row r="505" spans="3:178" x14ac:dyDescent="0.2">
      <c r="C505" s="178"/>
      <c r="D505" s="178"/>
      <c r="E505" s="178"/>
      <c r="F505" s="178"/>
      <c r="G505" s="178"/>
      <c r="H505" s="178"/>
      <c r="I505" s="178"/>
      <c r="J505" s="178"/>
      <c r="K505" s="178"/>
      <c r="L505" s="17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row>
    <row r="506" spans="3:178" x14ac:dyDescent="0.2">
      <c r="C506" s="178"/>
      <c r="D506" s="178"/>
      <c r="E506" s="178"/>
      <c r="F506" s="178"/>
      <c r="G506" s="178"/>
      <c r="H506" s="178"/>
      <c r="I506" s="178"/>
      <c r="J506" s="178"/>
      <c r="K506" s="178"/>
      <c r="L506" s="17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row>
    <row r="507" spans="3:178" x14ac:dyDescent="0.2">
      <c r="C507" s="178"/>
      <c r="D507" s="178"/>
      <c r="E507" s="178"/>
      <c r="F507" s="178"/>
      <c r="G507" s="178"/>
      <c r="H507" s="178"/>
      <c r="I507" s="178"/>
      <c r="J507" s="178"/>
      <c r="K507" s="178"/>
      <c r="L507" s="17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row>
    <row r="508" spans="3:178" x14ac:dyDescent="0.2">
      <c r="C508" s="178"/>
      <c r="D508" s="178"/>
      <c r="E508" s="178"/>
      <c r="F508" s="178"/>
      <c r="G508" s="178"/>
      <c r="H508" s="178"/>
      <c r="I508" s="178"/>
      <c r="J508" s="178"/>
      <c r="K508" s="178"/>
      <c r="L508" s="17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row>
    <row r="509" spans="3:178" x14ac:dyDescent="0.2">
      <c r="C509" s="178"/>
      <c r="D509" s="178"/>
      <c r="E509" s="178"/>
      <c r="F509" s="178"/>
      <c r="G509" s="178"/>
      <c r="H509" s="178"/>
      <c r="I509" s="178"/>
      <c r="J509" s="178"/>
      <c r="K509" s="178"/>
      <c r="L509" s="17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row>
    <row r="510" spans="3:178" x14ac:dyDescent="0.2">
      <c r="C510" s="178"/>
      <c r="D510" s="178"/>
      <c r="E510" s="178"/>
      <c r="F510" s="178"/>
      <c r="G510" s="178"/>
      <c r="H510" s="178"/>
      <c r="I510" s="178"/>
      <c r="J510" s="178"/>
      <c r="K510" s="178"/>
      <c r="L510" s="17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row>
    <row r="511" spans="3:178" x14ac:dyDescent="0.2">
      <c r="C511" s="178"/>
      <c r="D511" s="178"/>
      <c r="E511" s="178"/>
      <c r="F511" s="178"/>
      <c r="G511" s="178"/>
      <c r="H511" s="178"/>
      <c r="I511" s="178"/>
      <c r="J511" s="178"/>
      <c r="K511" s="178"/>
      <c r="L511" s="17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row>
    <row r="512" spans="3:178" x14ac:dyDescent="0.2">
      <c r="C512" s="178"/>
      <c r="D512" s="178"/>
      <c r="E512" s="178"/>
      <c r="F512" s="178"/>
      <c r="G512" s="178"/>
      <c r="H512" s="178"/>
      <c r="I512" s="178"/>
      <c r="J512" s="178"/>
      <c r="K512" s="178"/>
      <c r="L512" s="17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row>
    <row r="513" spans="3:178" x14ac:dyDescent="0.2">
      <c r="C513" s="178"/>
      <c r="D513" s="178"/>
      <c r="E513" s="178"/>
      <c r="F513" s="178"/>
      <c r="G513" s="178"/>
      <c r="H513" s="178"/>
      <c r="I513" s="178"/>
      <c r="J513" s="178"/>
      <c r="K513" s="178"/>
      <c r="L513" s="17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row>
    <row r="514" spans="3:178" x14ac:dyDescent="0.2">
      <c r="C514" s="178"/>
      <c r="D514" s="178"/>
      <c r="E514" s="178"/>
      <c r="F514" s="178"/>
      <c r="G514" s="178"/>
      <c r="H514" s="178"/>
      <c r="I514" s="178"/>
      <c r="J514" s="178"/>
      <c r="K514" s="178"/>
      <c r="L514" s="17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row>
    <row r="515" spans="3:178" x14ac:dyDescent="0.2">
      <c r="C515" s="178"/>
      <c r="D515" s="178"/>
      <c r="E515" s="178"/>
      <c r="F515" s="178"/>
      <c r="G515" s="178"/>
      <c r="H515" s="178"/>
      <c r="I515" s="178"/>
      <c r="J515" s="178"/>
      <c r="K515" s="178"/>
      <c r="L515" s="17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row>
    <row r="516" spans="3:178" x14ac:dyDescent="0.2">
      <c r="C516" s="178"/>
      <c r="D516" s="178"/>
      <c r="E516" s="178"/>
      <c r="F516" s="178"/>
      <c r="G516" s="178"/>
      <c r="H516" s="178"/>
      <c r="I516" s="178"/>
      <c r="J516" s="178"/>
      <c r="K516" s="178"/>
      <c r="L516" s="17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row>
    <row r="517" spans="3:178" x14ac:dyDescent="0.2">
      <c r="C517" s="178"/>
      <c r="D517" s="178"/>
      <c r="E517" s="178"/>
      <c r="F517" s="178"/>
      <c r="G517" s="178"/>
      <c r="H517" s="178"/>
      <c r="I517" s="178"/>
      <c r="J517" s="178"/>
      <c r="K517" s="178"/>
      <c r="L517" s="17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row>
    <row r="518" spans="3:178" x14ac:dyDescent="0.2">
      <c r="C518" s="178"/>
      <c r="D518" s="178"/>
      <c r="E518" s="178"/>
      <c r="F518" s="178"/>
      <c r="G518" s="178"/>
      <c r="H518" s="178"/>
      <c r="I518" s="178"/>
      <c r="J518" s="178"/>
      <c r="K518" s="178"/>
      <c r="L518" s="17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row>
    <row r="519" spans="3:178" x14ac:dyDescent="0.2">
      <c r="C519" s="178"/>
      <c r="D519" s="178"/>
      <c r="E519" s="178"/>
      <c r="F519" s="178"/>
      <c r="G519" s="178"/>
      <c r="H519" s="178"/>
      <c r="I519" s="178"/>
      <c r="J519" s="178"/>
      <c r="K519" s="178"/>
      <c r="L519" s="17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row>
    <row r="520" spans="3:178" x14ac:dyDescent="0.2">
      <c r="C520" s="178"/>
      <c r="D520" s="178"/>
      <c r="E520" s="178"/>
      <c r="F520" s="178"/>
      <c r="G520" s="178"/>
      <c r="H520" s="178"/>
      <c r="I520" s="178"/>
      <c r="J520" s="178"/>
      <c r="K520" s="178"/>
      <c r="L520" s="17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row>
    <row r="521" spans="3:178" x14ac:dyDescent="0.2">
      <c r="C521" s="178"/>
      <c r="D521" s="178"/>
      <c r="E521" s="178"/>
      <c r="F521" s="178"/>
      <c r="G521" s="178"/>
      <c r="H521" s="178"/>
      <c r="I521" s="178"/>
      <c r="J521" s="178"/>
      <c r="K521" s="178"/>
      <c r="L521" s="17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row>
    <row r="522" spans="3:178" x14ac:dyDescent="0.2">
      <c r="C522" s="178"/>
      <c r="D522" s="178"/>
      <c r="E522" s="178"/>
      <c r="F522" s="178"/>
      <c r="G522" s="178"/>
      <c r="H522" s="178"/>
      <c r="I522" s="178"/>
      <c r="J522" s="178"/>
      <c r="K522" s="178"/>
      <c r="L522" s="17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row>
    <row r="523" spans="3:178" x14ac:dyDescent="0.2">
      <c r="C523" s="178"/>
      <c r="D523" s="178"/>
      <c r="E523" s="178"/>
      <c r="F523" s="178"/>
      <c r="G523" s="178"/>
      <c r="H523" s="178"/>
      <c r="I523" s="178"/>
      <c r="J523" s="178"/>
      <c r="K523" s="178"/>
      <c r="L523" s="17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row>
    <row r="524" spans="3:178" x14ac:dyDescent="0.2">
      <c r="C524" s="178"/>
      <c r="D524" s="178"/>
      <c r="E524" s="178"/>
      <c r="F524" s="178"/>
      <c r="G524" s="178"/>
      <c r="H524" s="178"/>
      <c r="I524" s="178"/>
      <c r="J524" s="178"/>
      <c r="K524" s="178"/>
      <c r="L524" s="17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c r="FV524" s="18"/>
    </row>
    <row r="525" spans="3:178" x14ac:dyDescent="0.2">
      <c r="C525" s="178"/>
      <c r="D525" s="178"/>
      <c r="E525" s="178"/>
      <c r="F525" s="178"/>
      <c r="G525" s="178"/>
      <c r="H525" s="178"/>
      <c r="I525" s="178"/>
      <c r="J525" s="178"/>
      <c r="K525" s="178"/>
      <c r="L525" s="17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row>
    <row r="526" spans="3:178" x14ac:dyDescent="0.2">
      <c r="C526" s="178"/>
      <c r="D526" s="178"/>
      <c r="E526" s="178"/>
      <c r="F526" s="178"/>
      <c r="G526" s="178"/>
      <c r="H526" s="178"/>
      <c r="I526" s="178"/>
      <c r="J526" s="178"/>
      <c r="K526" s="178"/>
      <c r="L526" s="17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row>
    <row r="527" spans="3:178" x14ac:dyDescent="0.2">
      <c r="C527" s="178"/>
      <c r="D527" s="178"/>
      <c r="E527" s="178"/>
      <c r="F527" s="178"/>
      <c r="G527" s="178"/>
      <c r="H527" s="178"/>
      <c r="I527" s="178"/>
      <c r="J527" s="178"/>
      <c r="K527" s="178"/>
      <c r="L527" s="17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row>
    <row r="528" spans="3:178" x14ac:dyDescent="0.2">
      <c r="C528" s="178"/>
      <c r="D528" s="178"/>
      <c r="E528" s="178"/>
      <c r="F528" s="178"/>
      <c r="G528" s="178"/>
      <c r="H528" s="178"/>
      <c r="I528" s="178"/>
      <c r="J528" s="178"/>
      <c r="K528" s="178"/>
      <c r="L528" s="17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row>
    <row r="529" spans="3:178" x14ac:dyDescent="0.2">
      <c r="C529" s="178"/>
      <c r="D529" s="178"/>
      <c r="E529" s="178"/>
      <c r="F529" s="178"/>
      <c r="G529" s="178"/>
      <c r="H529" s="178"/>
      <c r="I529" s="178"/>
      <c r="J529" s="178"/>
      <c r="K529" s="178"/>
      <c r="L529" s="17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row>
    <row r="530" spans="3:178" x14ac:dyDescent="0.2">
      <c r="C530" s="178"/>
      <c r="D530" s="178"/>
      <c r="E530" s="178"/>
      <c r="F530" s="178"/>
      <c r="G530" s="178"/>
      <c r="H530" s="178"/>
      <c r="I530" s="178"/>
      <c r="J530" s="178"/>
      <c r="K530" s="178"/>
      <c r="L530" s="17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row>
    <row r="531" spans="3:178" x14ac:dyDescent="0.2">
      <c r="C531" s="178"/>
      <c r="D531" s="178"/>
      <c r="E531" s="178"/>
      <c r="F531" s="178"/>
      <c r="G531" s="178"/>
      <c r="H531" s="178"/>
      <c r="I531" s="178"/>
      <c r="J531" s="178"/>
      <c r="K531" s="178"/>
      <c r="L531" s="17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row>
    <row r="532" spans="3:178" x14ac:dyDescent="0.2">
      <c r="C532" s="178"/>
      <c r="D532" s="178"/>
      <c r="E532" s="178"/>
      <c r="F532" s="178"/>
      <c r="G532" s="178"/>
      <c r="H532" s="178"/>
      <c r="I532" s="178"/>
      <c r="J532" s="178"/>
      <c r="K532" s="178"/>
      <c r="L532" s="17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row>
    <row r="533" spans="3:178" x14ac:dyDescent="0.2">
      <c r="C533" s="178"/>
      <c r="D533" s="178"/>
      <c r="E533" s="178"/>
      <c r="F533" s="178"/>
      <c r="G533" s="178"/>
      <c r="H533" s="178"/>
      <c r="I533" s="178"/>
      <c r="J533" s="178"/>
      <c r="K533" s="178"/>
      <c r="L533" s="17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row>
    <row r="534" spans="3:178" x14ac:dyDescent="0.2">
      <c r="C534" s="178"/>
      <c r="D534" s="178"/>
      <c r="E534" s="178"/>
      <c r="F534" s="178"/>
      <c r="G534" s="178"/>
      <c r="H534" s="178"/>
      <c r="I534" s="178"/>
      <c r="J534" s="178"/>
      <c r="K534" s="178"/>
      <c r="L534" s="17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row>
    <row r="535" spans="3:178" x14ac:dyDescent="0.2">
      <c r="C535" s="178"/>
      <c r="D535" s="178"/>
      <c r="E535" s="178"/>
      <c r="F535" s="178"/>
      <c r="G535" s="178"/>
      <c r="H535" s="178"/>
      <c r="I535" s="178"/>
      <c r="J535" s="178"/>
      <c r="K535" s="178"/>
      <c r="L535" s="17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row>
    <row r="536" spans="3:178" x14ac:dyDescent="0.2">
      <c r="C536" s="178"/>
      <c r="D536" s="178"/>
      <c r="E536" s="178"/>
      <c r="F536" s="178"/>
      <c r="G536" s="178"/>
      <c r="H536" s="178"/>
      <c r="I536" s="178"/>
      <c r="J536" s="178"/>
      <c r="K536" s="178"/>
      <c r="L536" s="17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row>
    <row r="537" spans="3:178" x14ac:dyDescent="0.2">
      <c r="C537" s="178"/>
      <c r="D537" s="178"/>
      <c r="E537" s="178"/>
      <c r="F537" s="178"/>
      <c r="G537" s="178"/>
      <c r="H537" s="178"/>
      <c r="I537" s="178"/>
      <c r="J537" s="178"/>
      <c r="K537" s="178"/>
      <c r="L537" s="17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row>
    <row r="538" spans="3:178" x14ac:dyDescent="0.2">
      <c r="C538" s="178"/>
      <c r="D538" s="178"/>
      <c r="E538" s="178"/>
      <c r="F538" s="178"/>
      <c r="G538" s="178"/>
      <c r="H538" s="178"/>
      <c r="I538" s="178"/>
      <c r="J538" s="178"/>
      <c r="K538" s="178"/>
      <c r="L538" s="17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row>
    <row r="539" spans="3:178" x14ac:dyDescent="0.2">
      <c r="C539" s="178"/>
      <c r="D539" s="178"/>
      <c r="E539" s="178"/>
      <c r="F539" s="178"/>
      <c r="G539" s="178"/>
      <c r="H539" s="178"/>
      <c r="I539" s="178"/>
      <c r="J539" s="178"/>
      <c r="K539" s="178"/>
      <c r="L539" s="17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c r="FV539" s="18"/>
    </row>
    <row r="540" spans="3:178" x14ac:dyDescent="0.2">
      <c r="C540" s="178"/>
      <c r="D540" s="178"/>
      <c r="E540" s="178"/>
      <c r="F540" s="178"/>
      <c r="G540" s="178"/>
      <c r="H540" s="178"/>
      <c r="I540" s="178"/>
      <c r="J540" s="178"/>
      <c r="K540" s="178"/>
      <c r="L540" s="17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row>
    <row r="541" spans="3:178" x14ac:dyDescent="0.2">
      <c r="C541" s="178"/>
      <c r="D541" s="178"/>
      <c r="E541" s="178"/>
      <c r="F541" s="178"/>
      <c r="G541" s="178"/>
      <c r="H541" s="178"/>
      <c r="I541" s="178"/>
      <c r="J541" s="178"/>
      <c r="K541" s="178"/>
      <c r="L541" s="17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row>
    <row r="542" spans="3:178" x14ac:dyDescent="0.2">
      <c r="C542" s="178"/>
      <c r="D542" s="178"/>
      <c r="E542" s="178"/>
      <c r="F542" s="178"/>
      <c r="G542" s="178"/>
      <c r="H542" s="178"/>
      <c r="I542" s="178"/>
      <c r="J542" s="178"/>
      <c r="K542" s="178"/>
      <c r="L542" s="17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row>
    <row r="543" spans="3:178" x14ac:dyDescent="0.2">
      <c r="C543" s="178"/>
      <c r="D543" s="178"/>
      <c r="E543" s="178"/>
      <c r="F543" s="178"/>
      <c r="G543" s="178"/>
      <c r="H543" s="178"/>
      <c r="I543" s="178"/>
      <c r="J543" s="178"/>
      <c r="K543" s="178"/>
      <c r="L543" s="17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row>
    <row r="544" spans="3:178" x14ac:dyDescent="0.2">
      <c r="C544" s="178"/>
      <c r="D544" s="178"/>
      <c r="E544" s="178"/>
      <c r="F544" s="178"/>
      <c r="G544" s="178"/>
      <c r="H544" s="178"/>
      <c r="I544" s="178"/>
      <c r="J544" s="178"/>
      <c r="K544" s="178"/>
      <c r="L544" s="17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c r="FV544" s="18"/>
    </row>
    <row r="545" spans="3:178" x14ac:dyDescent="0.2">
      <c r="C545" s="178"/>
      <c r="D545" s="178"/>
      <c r="E545" s="178"/>
      <c r="F545" s="178"/>
      <c r="G545" s="178"/>
      <c r="H545" s="178"/>
      <c r="I545" s="178"/>
      <c r="J545" s="178"/>
      <c r="K545" s="178"/>
      <c r="L545" s="17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row>
    <row r="546" spans="3:178" x14ac:dyDescent="0.2">
      <c r="C546" s="178"/>
      <c r="D546" s="178"/>
      <c r="E546" s="178"/>
      <c r="F546" s="178"/>
      <c r="G546" s="178"/>
      <c r="H546" s="178"/>
      <c r="I546" s="178"/>
      <c r="J546" s="178"/>
      <c r="K546" s="178"/>
      <c r="L546" s="17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row>
    <row r="547" spans="3:178" x14ac:dyDescent="0.2">
      <c r="C547" s="178"/>
      <c r="D547" s="178"/>
      <c r="E547" s="178"/>
      <c r="F547" s="178"/>
      <c r="G547" s="178"/>
      <c r="H547" s="178"/>
      <c r="I547" s="178"/>
      <c r="J547" s="178"/>
      <c r="K547" s="178"/>
      <c r="L547" s="17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row>
    <row r="548" spans="3:178" x14ac:dyDescent="0.2">
      <c r="C548" s="178"/>
      <c r="D548" s="178"/>
      <c r="E548" s="178"/>
      <c r="F548" s="178"/>
      <c r="G548" s="178"/>
      <c r="H548" s="178"/>
      <c r="I548" s="178"/>
      <c r="J548" s="178"/>
      <c r="K548" s="178"/>
      <c r="L548" s="17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row>
    <row r="549" spans="3:178" x14ac:dyDescent="0.2">
      <c r="C549" s="178"/>
      <c r="D549" s="178"/>
      <c r="E549" s="178"/>
      <c r="F549" s="178"/>
      <c r="G549" s="178"/>
      <c r="H549" s="178"/>
      <c r="I549" s="178"/>
      <c r="J549" s="178"/>
      <c r="K549" s="178"/>
      <c r="L549" s="17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row>
    <row r="550" spans="3:178" x14ac:dyDescent="0.2">
      <c r="C550" s="178"/>
      <c r="D550" s="178"/>
      <c r="E550" s="178"/>
      <c r="F550" s="178"/>
      <c r="G550" s="178"/>
      <c r="H550" s="178"/>
      <c r="I550" s="178"/>
      <c r="J550" s="178"/>
      <c r="K550" s="178"/>
      <c r="L550" s="17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row>
    <row r="551" spans="3:178" x14ac:dyDescent="0.2">
      <c r="C551" s="178"/>
      <c r="D551" s="178"/>
      <c r="E551" s="178"/>
      <c r="F551" s="178"/>
      <c r="G551" s="178"/>
      <c r="H551" s="178"/>
      <c r="I551" s="178"/>
      <c r="J551" s="178"/>
      <c r="K551" s="178"/>
      <c r="L551" s="17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row>
    <row r="552" spans="3:178" x14ac:dyDescent="0.2">
      <c r="C552" s="178"/>
      <c r="D552" s="178"/>
      <c r="E552" s="178"/>
      <c r="F552" s="178"/>
      <c r="G552" s="178"/>
      <c r="H552" s="178"/>
      <c r="I552" s="178"/>
      <c r="J552" s="178"/>
      <c r="K552" s="178"/>
      <c r="L552" s="17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row>
    <row r="553" spans="3:178" x14ac:dyDescent="0.2">
      <c r="C553" s="178"/>
      <c r="D553" s="178"/>
      <c r="E553" s="178"/>
      <c r="F553" s="178"/>
      <c r="G553" s="178"/>
      <c r="H553" s="178"/>
      <c r="I553" s="178"/>
      <c r="J553" s="178"/>
      <c r="K553" s="178"/>
      <c r="L553" s="17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row>
    <row r="554" spans="3:178" x14ac:dyDescent="0.2">
      <c r="C554" s="178"/>
      <c r="D554" s="178"/>
      <c r="E554" s="178"/>
      <c r="F554" s="178"/>
      <c r="G554" s="178"/>
      <c r="H554" s="178"/>
      <c r="I554" s="178"/>
      <c r="J554" s="178"/>
      <c r="K554" s="178"/>
      <c r="L554" s="17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c r="FV554" s="18"/>
    </row>
    <row r="555" spans="3:178" x14ac:dyDescent="0.2">
      <c r="C555" s="178"/>
      <c r="D555" s="178"/>
      <c r="E555" s="178"/>
      <c r="F555" s="178"/>
      <c r="G555" s="178"/>
      <c r="H555" s="178"/>
      <c r="I555" s="178"/>
      <c r="J555" s="178"/>
      <c r="K555" s="178"/>
      <c r="L555" s="17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row>
    <row r="556" spans="3:178" x14ac:dyDescent="0.2">
      <c r="C556" s="178"/>
      <c r="D556" s="178"/>
      <c r="E556" s="178"/>
      <c r="F556" s="178"/>
      <c r="G556" s="178"/>
      <c r="H556" s="178"/>
      <c r="I556" s="178"/>
      <c r="J556" s="178"/>
      <c r="K556" s="178"/>
      <c r="L556" s="17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row>
    <row r="557" spans="3:178" x14ac:dyDescent="0.2">
      <c r="C557" s="178"/>
      <c r="D557" s="178"/>
      <c r="E557" s="178"/>
      <c r="F557" s="178"/>
      <c r="G557" s="178"/>
      <c r="H557" s="178"/>
      <c r="I557" s="178"/>
      <c r="J557" s="178"/>
      <c r="K557" s="178"/>
      <c r="L557" s="17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row>
    <row r="558" spans="3:178" x14ac:dyDescent="0.2">
      <c r="C558" s="178"/>
      <c r="D558" s="178"/>
      <c r="E558" s="178"/>
      <c r="F558" s="178"/>
      <c r="G558" s="178"/>
      <c r="H558" s="178"/>
      <c r="I558" s="178"/>
      <c r="J558" s="178"/>
      <c r="K558" s="178"/>
      <c r="L558" s="17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row>
    <row r="559" spans="3:178" x14ac:dyDescent="0.2">
      <c r="C559" s="178"/>
      <c r="D559" s="178"/>
      <c r="E559" s="178"/>
      <c r="F559" s="178"/>
      <c r="G559" s="178"/>
      <c r="H559" s="178"/>
      <c r="I559" s="178"/>
      <c r="J559" s="178"/>
      <c r="K559" s="178"/>
      <c r="L559" s="17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c r="FV559" s="18"/>
    </row>
    <row r="560" spans="3:178" x14ac:dyDescent="0.2">
      <c r="C560" s="178"/>
      <c r="D560" s="178"/>
      <c r="E560" s="178"/>
      <c r="F560" s="178"/>
      <c r="G560" s="178"/>
      <c r="H560" s="178"/>
      <c r="I560" s="178"/>
      <c r="J560" s="178"/>
      <c r="K560" s="178"/>
      <c r="L560" s="17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row>
    <row r="561" spans="3:178" x14ac:dyDescent="0.2">
      <c r="C561" s="178"/>
      <c r="D561" s="178"/>
      <c r="E561" s="178"/>
      <c r="F561" s="178"/>
      <c r="G561" s="178"/>
      <c r="H561" s="178"/>
      <c r="I561" s="178"/>
      <c r="J561" s="178"/>
      <c r="K561" s="178"/>
      <c r="L561" s="17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row>
    <row r="562" spans="3:178" x14ac:dyDescent="0.2">
      <c r="C562" s="178"/>
      <c r="D562" s="178"/>
      <c r="E562" s="178"/>
      <c r="F562" s="178"/>
      <c r="G562" s="178"/>
      <c r="H562" s="178"/>
      <c r="I562" s="178"/>
      <c r="J562" s="178"/>
      <c r="K562" s="178"/>
      <c r="L562" s="17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row>
    <row r="563" spans="3:178" x14ac:dyDescent="0.2">
      <c r="C563" s="178"/>
      <c r="D563" s="178"/>
      <c r="E563" s="178"/>
      <c r="F563" s="178"/>
      <c r="G563" s="178"/>
      <c r="H563" s="178"/>
      <c r="I563" s="178"/>
      <c r="J563" s="178"/>
      <c r="K563" s="178"/>
      <c r="L563" s="17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row>
    <row r="564" spans="3:178" x14ac:dyDescent="0.2">
      <c r="C564" s="178"/>
      <c r="D564" s="178"/>
      <c r="E564" s="178"/>
      <c r="F564" s="178"/>
      <c r="G564" s="178"/>
      <c r="H564" s="178"/>
      <c r="I564" s="178"/>
      <c r="J564" s="178"/>
      <c r="K564" s="178"/>
      <c r="L564" s="17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row>
    <row r="565" spans="3:178" x14ac:dyDescent="0.2">
      <c r="C565" s="178"/>
      <c r="D565" s="178"/>
      <c r="E565" s="178"/>
      <c r="F565" s="178"/>
      <c r="G565" s="178"/>
      <c r="H565" s="178"/>
      <c r="I565" s="178"/>
      <c r="J565" s="178"/>
      <c r="K565" s="178"/>
      <c r="L565" s="17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row>
    <row r="566" spans="3:178" x14ac:dyDescent="0.2">
      <c r="C566" s="178"/>
      <c r="D566" s="178"/>
      <c r="E566" s="178"/>
      <c r="F566" s="178"/>
      <c r="G566" s="178"/>
      <c r="H566" s="178"/>
      <c r="I566" s="178"/>
      <c r="J566" s="178"/>
      <c r="K566" s="178"/>
      <c r="L566" s="17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row>
    <row r="567" spans="3:178" x14ac:dyDescent="0.2">
      <c r="C567" s="178"/>
      <c r="D567" s="178"/>
      <c r="E567" s="178"/>
      <c r="F567" s="178"/>
      <c r="G567" s="178"/>
      <c r="H567" s="178"/>
      <c r="I567" s="178"/>
      <c r="J567" s="178"/>
      <c r="K567" s="178"/>
      <c r="L567" s="17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row>
    <row r="568" spans="3:178" x14ac:dyDescent="0.2">
      <c r="C568" s="178"/>
      <c r="D568" s="178"/>
      <c r="E568" s="178"/>
      <c r="F568" s="178"/>
      <c r="G568" s="178"/>
      <c r="H568" s="178"/>
      <c r="I568" s="178"/>
      <c r="J568" s="178"/>
      <c r="K568" s="178"/>
      <c r="L568" s="17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c r="EL568" s="18"/>
      <c r="EM568" s="18"/>
      <c r="EN568" s="18"/>
      <c r="EO568" s="18"/>
      <c r="EP568" s="18"/>
      <c r="EQ568" s="18"/>
      <c r="ER568" s="18"/>
      <c r="ES568" s="18"/>
      <c r="ET568" s="18"/>
      <c r="EU568" s="18"/>
      <c r="EV568" s="18"/>
      <c r="EW568" s="18"/>
      <c r="EX568" s="18"/>
      <c r="EY568" s="18"/>
      <c r="EZ568" s="18"/>
      <c r="FA568" s="18"/>
      <c r="FB568" s="18"/>
      <c r="FC568" s="18"/>
      <c r="FD568" s="18"/>
      <c r="FE568" s="18"/>
      <c r="FF568" s="18"/>
      <c r="FG568" s="18"/>
      <c r="FH568" s="18"/>
      <c r="FI568" s="18"/>
      <c r="FJ568" s="18"/>
      <c r="FK568" s="18"/>
      <c r="FL568" s="18"/>
      <c r="FM568" s="18"/>
      <c r="FN568" s="18"/>
      <c r="FO568" s="18"/>
      <c r="FP568" s="18"/>
      <c r="FQ568" s="18"/>
      <c r="FR568" s="18"/>
      <c r="FS568" s="18"/>
      <c r="FT568" s="18"/>
      <c r="FU568" s="18"/>
      <c r="FV568" s="18"/>
    </row>
    <row r="569" spans="3:178" x14ac:dyDescent="0.2">
      <c r="C569" s="178"/>
      <c r="D569" s="178"/>
      <c r="E569" s="178"/>
      <c r="F569" s="178"/>
      <c r="G569" s="178"/>
      <c r="H569" s="178"/>
      <c r="I569" s="178"/>
      <c r="J569" s="178"/>
      <c r="K569" s="178"/>
      <c r="L569" s="17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row>
    <row r="570" spans="3:178" x14ac:dyDescent="0.2">
      <c r="C570" s="178"/>
      <c r="D570" s="178"/>
      <c r="E570" s="178"/>
      <c r="F570" s="178"/>
      <c r="G570" s="178"/>
      <c r="H570" s="178"/>
      <c r="I570" s="178"/>
      <c r="J570" s="178"/>
      <c r="K570" s="178"/>
      <c r="L570" s="17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c r="FV570" s="18"/>
    </row>
    <row r="571" spans="3:178" x14ac:dyDescent="0.2">
      <c r="C571" s="178"/>
      <c r="D571" s="178"/>
      <c r="E571" s="178"/>
      <c r="F571" s="178"/>
      <c r="G571" s="178"/>
      <c r="H571" s="178"/>
      <c r="I571" s="178"/>
      <c r="J571" s="178"/>
      <c r="K571" s="178"/>
      <c r="L571" s="17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c r="EL571" s="18"/>
      <c r="EM571" s="18"/>
      <c r="EN571" s="18"/>
      <c r="EO571" s="18"/>
      <c r="EP571" s="18"/>
      <c r="EQ571" s="18"/>
      <c r="ER571" s="18"/>
      <c r="ES571" s="18"/>
      <c r="ET571" s="18"/>
      <c r="EU571" s="18"/>
      <c r="EV571" s="18"/>
      <c r="EW571" s="18"/>
      <c r="EX571" s="18"/>
      <c r="EY571" s="18"/>
      <c r="EZ571" s="18"/>
      <c r="FA571" s="18"/>
      <c r="FB571" s="18"/>
      <c r="FC571" s="18"/>
      <c r="FD571" s="18"/>
      <c r="FE571" s="18"/>
      <c r="FF571" s="18"/>
      <c r="FG571" s="18"/>
      <c r="FH571" s="18"/>
      <c r="FI571" s="18"/>
      <c r="FJ571" s="18"/>
      <c r="FK571" s="18"/>
      <c r="FL571" s="18"/>
      <c r="FM571" s="18"/>
      <c r="FN571" s="18"/>
      <c r="FO571" s="18"/>
      <c r="FP571" s="18"/>
      <c r="FQ571" s="18"/>
      <c r="FR571" s="18"/>
      <c r="FS571" s="18"/>
      <c r="FT571" s="18"/>
      <c r="FU571" s="18"/>
      <c r="FV571" s="18"/>
    </row>
    <row r="572" spans="3:178" x14ac:dyDescent="0.2">
      <c r="C572" s="178"/>
      <c r="D572" s="178"/>
      <c r="E572" s="178"/>
      <c r="F572" s="178"/>
      <c r="G572" s="178"/>
      <c r="H572" s="178"/>
      <c r="I572" s="178"/>
      <c r="J572" s="178"/>
      <c r="K572" s="178"/>
      <c r="L572" s="17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c r="EL572" s="18"/>
      <c r="EM572" s="18"/>
      <c r="EN572" s="18"/>
      <c r="EO572" s="18"/>
      <c r="EP572" s="18"/>
      <c r="EQ572" s="18"/>
      <c r="ER572" s="18"/>
      <c r="ES572" s="18"/>
      <c r="ET572" s="18"/>
      <c r="EU572" s="18"/>
      <c r="EV572" s="18"/>
      <c r="EW572" s="18"/>
      <c r="EX572" s="18"/>
      <c r="EY572" s="18"/>
      <c r="EZ572" s="18"/>
      <c r="FA572" s="18"/>
      <c r="FB572" s="18"/>
      <c r="FC572" s="18"/>
      <c r="FD572" s="18"/>
      <c r="FE572" s="18"/>
      <c r="FF572" s="18"/>
      <c r="FG572" s="18"/>
      <c r="FH572" s="18"/>
      <c r="FI572" s="18"/>
      <c r="FJ572" s="18"/>
      <c r="FK572" s="18"/>
      <c r="FL572" s="18"/>
      <c r="FM572" s="18"/>
      <c r="FN572" s="18"/>
      <c r="FO572" s="18"/>
      <c r="FP572" s="18"/>
      <c r="FQ572" s="18"/>
      <c r="FR572" s="18"/>
      <c r="FS572" s="18"/>
      <c r="FT572" s="18"/>
      <c r="FU572" s="18"/>
      <c r="FV572" s="18"/>
    </row>
    <row r="573" spans="3:178" x14ac:dyDescent="0.2">
      <c r="C573" s="178"/>
      <c r="D573" s="178"/>
      <c r="E573" s="178"/>
      <c r="F573" s="178"/>
      <c r="G573" s="178"/>
      <c r="H573" s="178"/>
      <c r="I573" s="178"/>
      <c r="J573" s="178"/>
      <c r="K573" s="178"/>
      <c r="L573" s="17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c r="FV573" s="18"/>
    </row>
    <row r="574" spans="3:178" x14ac:dyDescent="0.2">
      <c r="C574" s="178"/>
      <c r="D574" s="178"/>
      <c r="E574" s="178"/>
      <c r="F574" s="178"/>
      <c r="G574" s="178"/>
      <c r="H574" s="178"/>
      <c r="I574" s="178"/>
      <c r="J574" s="178"/>
      <c r="K574" s="178"/>
      <c r="L574" s="17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c r="EL574" s="18"/>
      <c r="EM574" s="18"/>
      <c r="EN574" s="18"/>
      <c r="EO574" s="18"/>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c r="FV574" s="18"/>
    </row>
    <row r="575" spans="3:178" x14ac:dyDescent="0.2">
      <c r="C575" s="178"/>
      <c r="D575" s="178"/>
      <c r="E575" s="178"/>
      <c r="F575" s="178"/>
      <c r="G575" s="178"/>
      <c r="H575" s="178"/>
      <c r="I575" s="178"/>
      <c r="J575" s="178"/>
      <c r="K575" s="178"/>
      <c r="L575" s="17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row>
    <row r="576" spans="3:178" x14ac:dyDescent="0.2">
      <c r="C576" s="178"/>
      <c r="D576" s="178"/>
      <c r="E576" s="178"/>
      <c r="F576" s="178"/>
      <c r="G576" s="178"/>
      <c r="H576" s="178"/>
      <c r="I576" s="178"/>
      <c r="J576" s="178"/>
      <c r="K576" s="178"/>
      <c r="L576" s="17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c r="FV576" s="18"/>
    </row>
    <row r="577" spans="3:178" x14ac:dyDescent="0.2">
      <c r="C577" s="178"/>
      <c r="D577" s="178"/>
      <c r="E577" s="178"/>
      <c r="F577" s="178"/>
      <c r="G577" s="178"/>
      <c r="H577" s="178"/>
      <c r="I577" s="178"/>
      <c r="J577" s="178"/>
      <c r="K577" s="178"/>
      <c r="L577" s="17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c r="FV577" s="18"/>
    </row>
    <row r="578" spans="3:178" x14ac:dyDescent="0.2">
      <c r="C578" s="178"/>
      <c r="D578" s="178"/>
      <c r="E578" s="178"/>
      <c r="F578" s="178"/>
      <c r="G578" s="178"/>
      <c r="H578" s="178"/>
      <c r="I578" s="178"/>
      <c r="J578" s="178"/>
      <c r="K578" s="178"/>
      <c r="L578" s="17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c r="FV578" s="18"/>
    </row>
    <row r="579" spans="3:178" x14ac:dyDescent="0.2">
      <c r="C579" s="178"/>
      <c r="D579" s="178"/>
      <c r="E579" s="178"/>
      <c r="F579" s="178"/>
      <c r="G579" s="178"/>
      <c r="H579" s="178"/>
      <c r="I579" s="178"/>
      <c r="J579" s="178"/>
      <c r="K579" s="178"/>
      <c r="L579" s="17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c r="FV579" s="18"/>
    </row>
    <row r="580" spans="3:178" x14ac:dyDescent="0.2">
      <c r="C580" s="178"/>
      <c r="D580" s="178"/>
      <c r="E580" s="178"/>
      <c r="F580" s="178"/>
      <c r="G580" s="178"/>
      <c r="H580" s="178"/>
      <c r="I580" s="178"/>
      <c r="J580" s="178"/>
      <c r="K580" s="178"/>
      <c r="L580" s="17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c r="FV580" s="18"/>
    </row>
    <row r="581" spans="3:178" x14ac:dyDescent="0.2">
      <c r="C581" s="178"/>
      <c r="D581" s="178"/>
      <c r="E581" s="178"/>
      <c r="F581" s="178"/>
      <c r="G581" s="178"/>
      <c r="H581" s="178"/>
      <c r="I581" s="178"/>
      <c r="J581" s="178"/>
      <c r="K581" s="178"/>
      <c r="L581" s="17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c r="FV581" s="18"/>
    </row>
    <row r="582" spans="3:178" x14ac:dyDescent="0.2">
      <c r="C582" s="178"/>
      <c r="D582" s="178"/>
      <c r="E582" s="178"/>
      <c r="F582" s="178"/>
      <c r="G582" s="178"/>
      <c r="H582" s="178"/>
      <c r="I582" s="178"/>
      <c r="J582" s="178"/>
      <c r="K582" s="178"/>
      <c r="L582" s="17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row>
    <row r="583" spans="3:178" x14ac:dyDescent="0.2">
      <c r="C583" s="178"/>
      <c r="D583" s="178"/>
      <c r="E583" s="178"/>
      <c r="F583" s="178"/>
      <c r="G583" s="178"/>
      <c r="H583" s="178"/>
      <c r="I583" s="178"/>
      <c r="J583" s="178"/>
      <c r="K583" s="178"/>
      <c r="L583" s="17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c r="FV583" s="18"/>
    </row>
    <row r="584" spans="3:178" x14ac:dyDescent="0.2">
      <c r="C584" s="178"/>
      <c r="D584" s="178"/>
      <c r="E584" s="178"/>
      <c r="F584" s="178"/>
      <c r="G584" s="178"/>
      <c r="H584" s="178"/>
      <c r="I584" s="178"/>
      <c r="J584" s="178"/>
      <c r="K584" s="178"/>
      <c r="L584" s="17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c r="FV584" s="18"/>
    </row>
    <row r="585" spans="3:178" x14ac:dyDescent="0.2">
      <c r="C585" s="178"/>
      <c r="D585" s="178"/>
      <c r="E585" s="178"/>
      <c r="F585" s="178"/>
      <c r="G585" s="178"/>
      <c r="H585" s="178"/>
      <c r="I585" s="178"/>
      <c r="J585" s="178"/>
      <c r="K585" s="178"/>
      <c r="L585" s="17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row>
    <row r="586" spans="3:178" x14ac:dyDescent="0.2">
      <c r="C586" s="178"/>
      <c r="D586" s="178"/>
      <c r="E586" s="178"/>
      <c r="F586" s="178"/>
      <c r="G586" s="178"/>
      <c r="H586" s="178"/>
      <c r="I586" s="178"/>
      <c r="J586" s="178"/>
      <c r="K586" s="178"/>
      <c r="L586" s="17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row>
    <row r="587" spans="3:178" x14ac:dyDescent="0.2">
      <c r="C587" s="178"/>
      <c r="D587" s="178"/>
      <c r="E587" s="178"/>
      <c r="F587" s="178"/>
      <c r="G587" s="178"/>
      <c r="H587" s="178"/>
      <c r="I587" s="178"/>
      <c r="J587" s="178"/>
      <c r="K587" s="178"/>
      <c r="L587" s="17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c r="FV587" s="18"/>
    </row>
    <row r="588" spans="3:178" x14ac:dyDescent="0.2">
      <c r="C588" s="178"/>
      <c r="D588" s="178"/>
      <c r="E588" s="178"/>
      <c r="F588" s="178"/>
      <c r="G588" s="178"/>
      <c r="H588" s="178"/>
      <c r="I588" s="178"/>
      <c r="J588" s="178"/>
      <c r="K588" s="178"/>
      <c r="L588" s="17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row>
    <row r="589" spans="3:178" x14ac:dyDescent="0.2">
      <c r="C589" s="178"/>
      <c r="D589" s="178"/>
      <c r="E589" s="178"/>
      <c r="F589" s="178"/>
      <c r="G589" s="178"/>
      <c r="H589" s="178"/>
      <c r="I589" s="178"/>
      <c r="J589" s="178"/>
      <c r="K589" s="178"/>
      <c r="L589" s="17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c r="EL589" s="18"/>
      <c r="EM589" s="18"/>
      <c r="EN589" s="18"/>
      <c r="EO589" s="18"/>
      <c r="EP589" s="18"/>
      <c r="EQ589" s="18"/>
      <c r="ER589" s="18"/>
      <c r="ES589" s="18"/>
      <c r="ET589" s="18"/>
      <c r="EU589" s="18"/>
      <c r="EV589" s="18"/>
      <c r="EW589" s="18"/>
      <c r="EX589" s="18"/>
      <c r="EY589" s="18"/>
      <c r="EZ589" s="18"/>
      <c r="FA589" s="18"/>
      <c r="FB589" s="18"/>
      <c r="FC589" s="18"/>
      <c r="FD589" s="18"/>
      <c r="FE589" s="18"/>
      <c r="FF589" s="18"/>
      <c r="FG589" s="18"/>
      <c r="FH589" s="18"/>
      <c r="FI589" s="18"/>
      <c r="FJ589" s="18"/>
      <c r="FK589" s="18"/>
      <c r="FL589" s="18"/>
      <c r="FM589" s="18"/>
      <c r="FN589" s="18"/>
      <c r="FO589" s="18"/>
      <c r="FP589" s="18"/>
      <c r="FQ589" s="18"/>
      <c r="FR589" s="18"/>
      <c r="FS589" s="18"/>
      <c r="FT589" s="18"/>
      <c r="FU589" s="18"/>
      <c r="FV589" s="18"/>
    </row>
    <row r="590" spans="3:178" x14ac:dyDescent="0.2">
      <c r="C590" s="178"/>
      <c r="D590" s="178"/>
      <c r="E590" s="178"/>
      <c r="F590" s="178"/>
      <c r="G590" s="178"/>
      <c r="H590" s="178"/>
      <c r="I590" s="178"/>
      <c r="J590" s="178"/>
      <c r="K590" s="178"/>
      <c r="L590" s="17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c r="EL590" s="18"/>
      <c r="EM590" s="18"/>
      <c r="EN590" s="18"/>
      <c r="EO590" s="18"/>
      <c r="EP590" s="18"/>
      <c r="EQ590" s="18"/>
      <c r="ER590" s="18"/>
      <c r="ES590" s="18"/>
      <c r="ET590" s="18"/>
      <c r="EU590" s="18"/>
      <c r="EV590" s="18"/>
      <c r="EW590" s="18"/>
      <c r="EX590" s="18"/>
      <c r="EY590" s="18"/>
      <c r="EZ590" s="18"/>
      <c r="FA590" s="18"/>
      <c r="FB590" s="18"/>
      <c r="FC590" s="18"/>
      <c r="FD590" s="18"/>
      <c r="FE590" s="18"/>
      <c r="FF590" s="18"/>
      <c r="FG590" s="18"/>
      <c r="FH590" s="18"/>
      <c r="FI590" s="18"/>
      <c r="FJ590" s="18"/>
      <c r="FK590" s="18"/>
      <c r="FL590" s="18"/>
      <c r="FM590" s="18"/>
      <c r="FN590" s="18"/>
      <c r="FO590" s="18"/>
      <c r="FP590" s="18"/>
      <c r="FQ590" s="18"/>
      <c r="FR590" s="18"/>
      <c r="FS590" s="18"/>
      <c r="FT590" s="18"/>
      <c r="FU590" s="18"/>
      <c r="FV590" s="18"/>
    </row>
    <row r="591" spans="3:178" x14ac:dyDescent="0.2">
      <c r="C591" s="178"/>
      <c r="D591" s="178"/>
      <c r="E591" s="178"/>
      <c r="F591" s="178"/>
      <c r="G591" s="178"/>
      <c r="H591" s="178"/>
      <c r="I591" s="178"/>
      <c r="J591" s="178"/>
      <c r="K591" s="178"/>
      <c r="L591" s="17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c r="FV591" s="18"/>
    </row>
    <row r="592" spans="3:178" x14ac:dyDescent="0.2">
      <c r="C592" s="178"/>
      <c r="D592" s="178"/>
      <c r="E592" s="178"/>
      <c r="F592" s="178"/>
      <c r="G592" s="178"/>
      <c r="H592" s="178"/>
      <c r="I592" s="178"/>
      <c r="J592" s="178"/>
      <c r="K592" s="178"/>
      <c r="L592" s="17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c r="EL592" s="18"/>
      <c r="EM592" s="18"/>
      <c r="EN592" s="18"/>
      <c r="EO592" s="18"/>
      <c r="EP592" s="18"/>
      <c r="EQ592" s="18"/>
      <c r="ER592" s="18"/>
      <c r="ES592" s="18"/>
      <c r="ET592" s="18"/>
      <c r="EU592" s="18"/>
      <c r="EV592" s="18"/>
      <c r="EW592" s="18"/>
      <c r="EX592" s="18"/>
      <c r="EY592" s="18"/>
      <c r="EZ592" s="18"/>
      <c r="FA592" s="18"/>
      <c r="FB592" s="18"/>
      <c r="FC592" s="18"/>
      <c r="FD592" s="18"/>
      <c r="FE592" s="18"/>
      <c r="FF592" s="18"/>
      <c r="FG592" s="18"/>
      <c r="FH592" s="18"/>
      <c r="FI592" s="18"/>
      <c r="FJ592" s="18"/>
      <c r="FK592" s="18"/>
      <c r="FL592" s="18"/>
      <c r="FM592" s="18"/>
      <c r="FN592" s="18"/>
      <c r="FO592" s="18"/>
      <c r="FP592" s="18"/>
      <c r="FQ592" s="18"/>
      <c r="FR592" s="18"/>
      <c r="FS592" s="18"/>
      <c r="FT592" s="18"/>
      <c r="FU592" s="18"/>
      <c r="FV592" s="18"/>
    </row>
    <row r="593" spans="3:178" x14ac:dyDescent="0.2">
      <c r="C593" s="178"/>
      <c r="D593" s="178"/>
      <c r="E593" s="178"/>
      <c r="F593" s="178"/>
      <c r="G593" s="178"/>
      <c r="H593" s="178"/>
      <c r="I593" s="178"/>
      <c r="J593" s="178"/>
      <c r="K593" s="178"/>
      <c r="L593" s="17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c r="FV593" s="18"/>
    </row>
    <row r="594" spans="3:178" x14ac:dyDescent="0.2">
      <c r="C594" s="178"/>
      <c r="D594" s="178"/>
      <c r="E594" s="178"/>
      <c r="F594" s="178"/>
      <c r="G594" s="178"/>
      <c r="H594" s="178"/>
      <c r="I594" s="178"/>
      <c r="J594" s="178"/>
      <c r="K594" s="178"/>
      <c r="L594" s="17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row>
    <row r="595" spans="3:178" x14ac:dyDescent="0.2">
      <c r="C595" s="178"/>
      <c r="D595" s="178"/>
      <c r="E595" s="178"/>
      <c r="F595" s="178"/>
      <c r="G595" s="178"/>
      <c r="H595" s="178"/>
      <c r="I595" s="178"/>
      <c r="J595" s="178"/>
      <c r="K595" s="178"/>
      <c r="L595" s="17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c r="FV595" s="18"/>
    </row>
    <row r="596" spans="3:178" x14ac:dyDescent="0.2">
      <c r="C596" s="178"/>
      <c r="D596" s="178"/>
      <c r="E596" s="178"/>
      <c r="F596" s="178"/>
      <c r="G596" s="178"/>
      <c r="H596" s="178"/>
      <c r="I596" s="178"/>
      <c r="J596" s="178"/>
      <c r="K596" s="178"/>
      <c r="L596" s="17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c r="FV596" s="18"/>
    </row>
    <row r="597" spans="3:178" x14ac:dyDescent="0.2">
      <c r="C597" s="178"/>
      <c r="D597" s="178"/>
      <c r="E597" s="178"/>
      <c r="F597" s="178"/>
      <c r="G597" s="178"/>
      <c r="H597" s="178"/>
      <c r="I597" s="178"/>
      <c r="J597" s="178"/>
      <c r="K597" s="178"/>
      <c r="L597" s="17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row>
    <row r="598" spans="3:178" x14ac:dyDescent="0.2">
      <c r="C598" s="178"/>
      <c r="D598" s="178"/>
      <c r="E598" s="178"/>
      <c r="F598" s="178"/>
      <c r="G598" s="178"/>
      <c r="H598" s="178"/>
      <c r="I598" s="178"/>
      <c r="J598" s="178"/>
      <c r="K598" s="178"/>
      <c r="L598" s="17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c r="FV598" s="18"/>
    </row>
    <row r="599" spans="3:178" x14ac:dyDescent="0.2">
      <c r="C599" s="178"/>
      <c r="D599" s="178"/>
      <c r="E599" s="178"/>
      <c r="F599" s="178"/>
      <c r="G599" s="178"/>
      <c r="H599" s="178"/>
      <c r="I599" s="178"/>
      <c r="J599" s="178"/>
      <c r="K599" s="178"/>
      <c r="L599" s="17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c r="FV599" s="18"/>
    </row>
    <row r="600" spans="3:178" x14ac:dyDescent="0.2">
      <c r="C600" s="178"/>
      <c r="D600" s="178"/>
      <c r="E600" s="178"/>
      <c r="F600" s="178"/>
      <c r="G600" s="178"/>
      <c r="H600" s="178"/>
      <c r="I600" s="178"/>
      <c r="J600" s="178"/>
      <c r="K600" s="178"/>
      <c r="L600" s="17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row>
    <row r="601" spans="3:178" x14ac:dyDescent="0.2">
      <c r="C601" s="178"/>
      <c r="D601" s="178"/>
      <c r="E601" s="178"/>
      <c r="F601" s="178"/>
      <c r="G601" s="178"/>
      <c r="H601" s="178"/>
      <c r="I601" s="178"/>
      <c r="J601" s="178"/>
      <c r="K601" s="178"/>
      <c r="L601" s="17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row>
    <row r="602" spans="3:178" x14ac:dyDescent="0.2">
      <c r="C602" s="178"/>
      <c r="D602" s="178"/>
      <c r="E602" s="178"/>
      <c r="F602" s="178"/>
      <c r="G602" s="178"/>
      <c r="H602" s="178"/>
      <c r="I602" s="178"/>
      <c r="J602" s="178"/>
      <c r="K602" s="178"/>
      <c r="L602" s="17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row>
    <row r="603" spans="3:178" x14ac:dyDescent="0.2">
      <c r="C603" s="178"/>
      <c r="D603" s="178"/>
      <c r="E603" s="178"/>
      <c r="F603" s="178"/>
      <c r="G603" s="178"/>
      <c r="H603" s="178"/>
      <c r="I603" s="178"/>
      <c r="J603" s="178"/>
      <c r="K603" s="178"/>
      <c r="L603" s="17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row>
    <row r="604" spans="3:178" x14ac:dyDescent="0.2">
      <c r="C604" s="178"/>
      <c r="D604" s="178"/>
      <c r="E604" s="178"/>
      <c r="F604" s="178"/>
      <c r="G604" s="178"/>
      <c r="H604" s="178"/>
      <c r="I604" s="178"/>
      <c r="J604" s="178"/>
      <c r="K604" s="178"/>
      <c r="L604" s="17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row>
    <row r="605" spans="3:178" x14ac:dyDescent="0.2">
      <c r="C605" s="178"/>
      <c r="D605" s="178"/>
      <c r="E605" s="178"/>
      <c r="F605" s="178"/>
      <c r="G605" s="178"/>
      <c r="H605" s="178"/>
      <c r="I605" s="178"/>
      <c r="J605" s="178"/>
      <c r="K605" s="178"/>
      <c r="L605" s="17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row>
    <row r="606" spans="3:178" x14ac:dyDescent="0.2">
      <c r="C606" s="178"/>
      <c r="D606" s="178"/>
      <c r="E606" s="178"/>
      <c r="F606" s="178"/>
      <c r="G606" s="178"/>
      <c r="H606" s="178"/>
      <c r="I606" s="178"/>
      <c r="J606" s="178"/>
      <c r="K606" s="178"/>
      <c r="L606" s="17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row>
    <row r="607" spans="3:178" x14ac:dyDescent="0.2">
      <c r="C607" s="178"/>
      <c r="D607" s="178"/>
      <c r="E607" s="178"/>
      <c r="F607" s="178"/>
      <c r="G607" s="178"/>
      <c r="H607" s="178"/>
      <c r="I607" s="178"/>
      <c r="J607" s="178"/>
      <c r="K607" s="178"/>
      <c r="L607" s="17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row>
    <row r="608" spans="3:178" x14ac:dyDescent="0.2">
      <c r="C608" s="178"/>
      <c r="D608" s="178"/>
      <c r="E608" s="178"/>
      <c r="F608" s="178"/>
      <c r="G608" s="178"/>
      <c r="H608" s="178"/>
      <c r="I608" s="178"/>
      <c r="J608" s="178"/>
      <c r="K608" s="178"/>
      <c r="L608" s="17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row>
    <row r="609" spans="3:178" x14ac:dyDescent="0.2">
      <c r="C609" s="178"/>
      <c r="D609" s="178"/>
      <c r="E609" s="178"/>
      <c r="F609" s="178"/>
      <c r="G609" s="178"/>
      <c r="H609" s="178"/>
      <c r="I609" s="178"/>
      <c r="J609" s="178"/>
      <c r="K609" s="178"/>
      <c r="L609" s="17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row>
    <row r="610" spans="3:178" x14ac:dyDescent="0.2">
      <c r="C610" s="178"/>
      <c r="D610" s="178"/>
      <c r="E610" s="178"/>
      <c r="F610" s="178"/>
      <c r="G610" s="178"/>
      <c r="H610" s="178"/>
      <c r="I610" s="178"/>
      <c r="J610" s="178"/>
      <c r="K610" s="178"/>
      <c r="L610" s="17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row>
    <row r="611" spans="3:178" x14ac:dyDescent="0.2">
      <c r="C611" s="178"/>
      <c r="D611" s="178"/>
      <c r="E611" s="178"/>
      <c r="F611" s="178"/>
      <c r="G611" s="178"/>
      <c r="H611" s="178"/>
      <c r="I611" s="178"/>
      <c r="J611" s="178"/>
      <c r="K611" s="178"/>
      <c r="L611" s="17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row>
    <row r="612" spans="3:178" x14ac:dyDescent="0.2">
      <c r="C612" s="178"/>
      <c r="D612" s="178"/>
      <c r="E612" s="178"/>
      <c r="F612" s="178"/>
      <c r="G612" s="178"/>
      <c r="H612" s="178"/>
      <c r="I612" s="178"/>
      <c r="J612" s="178"/>
      <c r="K612" s="178"/>
      <c r="L612" s="17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row>
    <row r="613" spans="3:178" x14ac:dyDescent="0.2">
      <c r="C613" s="178"/>
      <c r="D613" s="178"/>
      <c r="E613" s="178"/>
      <c r="F613" s="178"/>
      <c r="G613" s="178"/>
      <c r="H613" s="178"/>
      <c r="I613" s="178"/>
      <c r="J613" s="178"/>
      <c r="K613" s="178"/>
      <c r="L613" s="17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row>
    <row r="614" spans="3:178" x14ac:dyDescent="0.2">
      <c r="C614" s="178"/>
      <c r="D614" s="178"/>
      <c r="E614" s="178"/>
      <c r="F614" s="178"/>
      <c r="G614" s="178"/>
      <c r="H614" s="178"/>
      <c r="I614" s="178"/>
      <c r="J614" s="178"/>
      <c r="K614" s="178"/>
      <c r="L614" s="17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row>
    <row r="615" spans="3:178" x14ac:dyDescent="0.2">
      <c r="C615" s="178"/>
      <c r="D615" s="178"/>
      <c r="E615" s="178"/>
      <c r="F615" s="178"/>
      <c r="G615" s="178"/>
      <c r="H615" s="178"/>
      <c r="I615" s="178"/>
      <c r="J615" s="178"/>
      <c r="K615" s="178"/>
      <c r="L615" s="17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c r="FV615" s="18"/>
    </row>
    <row r="616" spans="3:178" x14ac:dyDescent="0.2">
      <c r="C616" s="178"/>
      <c r="D616" s="178"/>
      <c r="E616" s="178"/>
      <c r="F616" s="178"/>
      <c r="G616" s="178"/>
      <c r="H616" s="178"/>
      <c r="I616" s="178"/>
      <c r="J616" s="178"/>
      <c r="K616" s="178"/>
      <c r="L616" s="17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c r="FV616" s="18"/>
    </row>
    <row r="617" spans="3:178" x14ac:dyDescent="0.2">
      <c r="C617" s="178"/>
      <c r="D617" s="178"/>
      <c r="E617" s="178"/>
      <c r="F617" s="178"/>
      <c r="G617" s="178"/>
      <c r="H617" s="178"/>
      <c r="I617" s="178"/>
      <c r="J617" s="178"/>
      <c r="K617" s="178"/>
      <c r="L617" s="17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c r="FV617" s="18"/>
    </row>
    <row r="618" spans="3:178" x14ac:dyDescent="0.2">
      <c r="C618" s="178"/>
      <c r="D618" s="178"/>
      <c r="E618" s="178"/>
      <c r="F618" s="178"/>
      <c r="G618" s="178"/>
      <c r="H618" s="178"/>
      <c r="I618" s="178"/>
      <c r="J618" s="178"/>
      <c r="K618" s="178"/>
      <c r="L618" s="17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row>
    <row r="619" spans="3:178" x14ac:dyDescent="0.2">
      <c r="C619" s="178"/>
      <c r="D619" s="178"/>
      <c r="E619" s="178"/>
      <c r="F619" s="178"/>
      <c r="G619" s="178"/>
      <c r="H619" s="178"/>
      <c r="I619" s="178"/>
      <c r="J619" s="178"/>
      <c r="K619" s="178"/>
      <c r="L619" s="17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c r="FV619" s="18"/>
    </row>
    <row r="620" spans="3:178" x14ac:dyDescent="0.2">
      <c r="C620" s="178"/>
      <c r="D620" s="178"/>
      <c r="E620" s="178"/>
      <c r="F620" s="178"/>
      <c r="G620" s="178"/>
      <c r="H620" s="178"/>
      <c r="I620" s="178"/>
      <c r="J620" s="178"/>
      <c r="K620" s="178"/>
      <c r="L620" s="17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c r="FV620" s="18"/>
    </row>
    <row r="621" spans="3:178" x14ac:dyDescent="0.2">
      <c r="C621" s="178"/>
      <c r="D621" s="178"/>
      <c r="E621" s="178"/>
      <c r="F621" s="178"/>
      <c r="G621" s="178"/>
      <c r="H621" s="178"/>
      <c r="I621" s="178"/>
      <c r="J621" s="178"/>
      <c r="K621" s="178"/>
      <c r="L621" s="17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c r="EL621" s="18"/>
      <c r="EM621" s="18"/>
      <c r="EN621" s="18"/>
      <c r="EO621" s="18"/>
      <c r="EP621" s="18"/>
      <c r="EQ621" s="18"/>
      <c r="ER621" s="18"/>
      <c r="ES621" s="18"/>
      <c r="ET621" s="18"/>
      <c r="EU621" s="18"/>
      <c r="EV621" s="18"/>
      <c r="EW621" s="18"/>
      <c r="EX621" s="18"/>
      <c r="EY621" s="18"/>
      <c r="EZ621" s="18"/>
      <c r="FA621" s="18"/>
      <c r="FB621" s="18"/>
      <c r="FC621" s="18"/>
      <c r="FD621" s="18"/>
      <c r="FE621" s="18"/>
      <c r="FF621" s="18"/>
      <c r="FG621" s="18"/>
      <c r="FH621" s="18"/>
      <c r="FI621" s="18"/>
      <c r="FJ621" s="18"/>
      <c r="FK621" s="18"/>
      <c r="FL621" s="18"/>
      <c r="FM621" s="18"/>
      <c r="FN621" s="18"/>
      <c r="FO621" s="18"/>
      <c r="FP621" s="18"/>
      <c r="FQ621" s="18"/>
      <c r="FR621" s="18"/>
      <c r="FS621" s="18"/>
      <c r="FT621" s="18"/>
      <c r="FU621" s="18"/>
      <c r="FV621" s="18"/>
    </row>
    <row r="622" spans="3:178" x14ac:dyDescent="0.2">
      <c r="C622" s="178"/>
      <c r="D622" s="178"/>
      <c r="E622" s="178"/>
      <c r="F622" s="178"/>
      <c r="G622" s="178"/>
      <c r="H622" s="178"/>
      <c r="I622" s="178"/>
      <c r="J622" s="178"/>
      <c r="K622" s="178"/>
      <c r="L622" s="17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c r="EL622" s="18"/>
      <c r="EM622" s="18"/>
      <c r="EN622" s="18"/>
      <c r="EO622" s="18"/>
      <c r="EP622" s="18"/>
      <c r="EQ622" s="18"/>
      <c r="ER622" s="18"/>
      <c r="ES622" s="18"/>
      <c r="ET622" s="18"/>
      <c r="EU622" s="18"/>
      <c r="EV622" s="18"/>
      <c r="EW622" s="18"/>
      <c r="EX622" s="18"/>
      <c r="EY622" s="18"/>
      <c r="EZ622" s="18"/>
      <c r="FA622" s="18"/>
      <c r="FB622" s="18"/>
      <c r="FC622" s="18"/>
      <c r="FD622" s="18"/>
      <c r="FE622" s="18"/>
      <c r="FF622" s="18"/>
      <c r="FG622" s="18"/>
      <c r="FH622" s="18"/>
      <c r="FI622" s="18"/>
      <c r="FJ622" s="18"/>
      <c r="FK622" s="18"/>
      <c r="FL622" s="18"/>
      <c r="FM622" s="18"/>
      <c r="FN622" s="18"/>
      <c r="FO622" s="18"/>
      <c r="FP622" s="18"/>
      <c r="FQ622" s="18"/>
      <c r="FR622" s="18"/>
      <c r="FS622" s="18"/>
      <c r="FT622" s="18"/>
      <c r="FU622" s="18"/>
      <c r="FV622" s="18"/>
    </row>
    <row r="623" spans="3:178" x14ac:dyDescent="0.2">
      <c r="C623" s="178"/>
      <c r="D623" s="178"/>
      <c r="E623" s="178"/>
      <c r="F623" s="178"/>
      <c r="G623" s="178"/>
      <c r="H623" s="178"/>
      <c r="I623" s="178"/>
      <c r="J623" s="178"/>
      <c r="K623" s="178"/>
      <c r="L623" s="17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c r="FV623" s="18"/>
    </row>
    <row r="624" spans="3:178" x14ac:dyDescent="0.2">
      <c r="C624" s="178"/>
      <c r="D624" s="178"/>
      <c r="E624" s="178"/>
      <c r="F624" s="178"/>
      <c r="G624" s="178"/>
      <c r="H624" s="178"/>
      <c r="I624" s="178"/>
      <c r="J624" s="178"/>
      <c r="K624" s="178"/>
      <c r="L624" s="17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row>
    <row r="625" spans="3:178" x14ac:dyDescent="0.2">
      <c r="C625" s="178"/>
      <c r="D625" s="178"/>
      <c r="E625" s="178"/>
      <c r="F625" s="178"/>
      <c r="G625" s="178"/>
      <c r="H625" s="178"/>
      <c r="I625" s="178"/>
      <c r="J625" s="178"/>
      <c r="K625" s="178"/>
      <c r="L625" s="17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c r="FV625" s="18"/>
    </row>
    <row r="626" spans="3:178" x14ac:dyDescent="0.2">
      <c r="C626" s="178"/>
      <c r="D626" s="178"/>
      <c r="E626" s="178"/>
      <c r="F626" s="178"/>
      <c r="G626" s="178"/>
      <c r="H626" s="178"/>
      <c r="I626" s="178"/>
      <c r="J626" s="178"/>
      <c r="K626" s="178"/>
      <c r="L626" s="178"/>
    </row>
    <row r="627" spans="3:178" x14ac:dyDescent="0.2">
      <c r="C627" s="178"/>
      <c r="D627" s="178"/>
      <c r="E627" s="178"/>
      <c r="F627" s="178"/>
      <c r="G627" s="178"/>
      <c r="H627" s="178"/>
      <c r="I627" s="178"/>
      <c r="J627" s="178"/>
      <c r="K627" s="178"/>
      <c r="L627" s="178"/>
    </row>
    <row r="628" spans="3:178" x14ac:dyDescent="0.2">
      <c r="C628" s="178"/>
      <c r="D628" s="178"/>
      <c r="E628" s="178"/>
      <c r="F628" s="178"/>
      <c r="G628" s="178"/>
      <c r="H628" s="178"/>
      <c r="I628" s="178"/>
      <c r="J628" s="178"/>
      <c r="K628" s="178"/>
      <c r="L628" s="178"/>
    </row>
    <row r="629" spans="3:178" x14ac:dyDescent="0.2">
      <c r="C629" s="178"/>
      <c r="D629" s="178"/>
      <c r="E629" s="178"/>
      <c r="F629" s="178"/>
      <c r="G629" s="178"/>
      <c r="H629" s="178"/>
      <c r="I629" s="178"/>
      <c r="J629" s="178"/>
      <c r="K629" s="178"/>
      <c r="L629" s="178"/>
    </row>
    <row r="630" spans="3:178" x14ac:dyDescent="0.2">
      <c r="C630" s="178"/>
      <c r="D630" s="178"/>
      <c r="E630" s="178"/>
      <c r="F630" s="178"/>
      <c r="G630" s="178"/>
      <c r="H630" s="178"/>
      <c r="I630" s="178"/>
      <c r="J630" s="178"/>
      <c r="K630" s="178"/>
      <c r="L630" s="178"/>
    </row>
    <row r="631" spans="3:178" x14ac:dyDescent="0.2">
      <c r="C631" s="178"/>
      <c r="D631" s="178"/>
      <c r="E631" s="178"/>
      <c r="F631" s="178"/>
      <c r="G631" s="178"/>
      <c r="H631" s="178"/>
      <c r="I631" s="178"/>
      <c r="J631" s="178"/>
      <c r="K631" s="178"/>
      <c r="L631" s="178"/>
    </row>
    <row r="632" spans="3:178" x14ac:dyDescent="0.2">
      <c r="C632" s="178"/>
      <c r="D632" s="178"/>
      <c r="E632" s="178"/>
      <c r="F632" s="178"/>
      <c r="G632" s="178"/>
      <c r="H632" s="178"/>
      <c r="I632" s="178"/>
      <c r="J632" s="178"/>
      <c r="K632" s="178"/>
      <c r="L632" s="178"/>
    </row>
    <row r="633" spans="3:178" x14ac:dyDescent="0.2">
      <c r="C633" s="178"/>
      <c r="D633" s="178"/>
      <c r="E633" s="178"/>
      <c r="F633" s="178"/>
      <c r="G633" s="178"/>
      <c r="H633" s="178"/>
      <c r="I633" s="178"/>
      <c r="J633" s="178"/>
      <c r="K633" s="178"/>
      <c r="L633" s="178"/>
    </row>
    <row r="634" spans="3:178" x14ac:dyDescent="0.2">
      <c r="C634" s="178"/>
      <c r="D634" s="178"/>
      <c r="E634" s="178"/>
      <c r="F634" s="178"/>
      <c r="G634" s="178"/>
      <c r="H634" s="178"/>
      <c r="I634" s="178"/>
      <c r="J634" s="178"/>
      <c r="K634" s="178"/>
      <c r="L634" s="178"/>
    </row>
    <row r="635" spans="3:178" x14ac:dyDescent="0.2">
      <c r="C635" s="178"/>
      <c r="D635" s="178"/>
      <c r="E635" s="178"/>
      <c r="F635" s="178"/>
      <c r="G635" s="178"/>
      <c r="H635" s="178"/>
      <c r="I635" s="178"/>
      <c r="J635" s="178"/>
      <c r="K635" s="178"/>
      <c r="L635" s="178"/>
    </row>
    <row r="636" spans="3:178" x14ac:dyDescent="0.2">
      <c r="C636" s="178"/>
      <c r="D636" s="178"/>
      <c r="E636" s="178"/>
      <c r="F636" s="178"/>
      <c r="G636" s="178"/>
      <c r="H636" s="178"/>
      <c r="I636" s="178"/>
      <c r="J636" s="178"/>
      <c r="K636" s="178"/>
      <c r="L636" s="178"/>
    </row>
    <row r="637" spans="3:178" x14ac:dyDescent="0.2">
      <c r="C637" s="178"/>
      <c r="D637" s="178"/>
      <c r="E637" s="178"/>
      <c r="F637" s="178"/>
      <c r="G637" s="178"/>
      <c r="H637" s="178"/>
      <c r="I637" s="178"/>
      <c r="J637" s="178"/>
      <c r="K637" s="178"/>
      <c r="L637" s="178"/>
    </row>
    <row r="638" spans="3:178" x14ac:dyDescent="0.2">
      <c r="C638" s="178"/>
      <c r="D638" s="178"/>
      <c r="E638" s="178"/>
      <c r="F638" s="178"/>
      <c r="G638" s="178"/>
      <c r="H638" s="178"/>
      <c r="I638" s="178"/>
      <c r="J638" s="178"/>
      <c r="K638" s="178"/>
      <c r="L638" s="178"/>
    </row>
    <row r="639" spans="3:178" x14ac:dyDescent="0.2">
      <c r="C639" s="178"/>
      <c r="D639" s="178"/>
      <c r="E639" s="178"/>
      <c r="F639" s="178"/>
      <c r="G639" s="178"/>
      <c r="H639" s="178"/>
      <c r="I639" s="178"/>
      <c r="J639" s="178"/>
      <c r="K639" s="178"/>
      <c r="L639" s="178"/>
    </row>
    <row r="640" spans="3:178" x14ac:dyDescent="0.2">
      <c r="C640" s="178"/>
      <c r="D640" s="178"/>
      <c r="E640" s="178"/>
      <c r="F640" s="178"/>
      <c r="G640" s="178"/>
      <c r="H640" s="178"/>
      <c r="I640" s="178"/>
      <c r="J640" s="178"/>
      <c r="K640" s="178"/>
      <c r="L640" s="178"/>
    </row>
    <row r="641" spans="3:12" x14ac:dyDescent="0.2">
      <c r="C641" s="178"/>
      <c r="D641" s="178"/>
      <c r="E641" s="178"/>
      <c r="F641" s="178"/>
      <c r="G641" s="178"/>
      <c r="H641" s="178"/>
      <c r="I641" s="178"/>
      <c r="J641" s="178"/>
      <c r="K641" s="178"/>
      <c r="L641" s="178"/>
    </row>
    <row r="642" spans="3:12" x14ac:dyDescent="0.2">
      <c r="C642" s="178"/>
      <c r="D642" s="178"/>
      <c r="E642" s="178"/>
      <c r="F642" s="178"/>
      <c r="G642" s="178"/>
      <c r="H642" s="178"/>
      <c r="I642" s="178"/>
      <c r="J642" s="178"/>
      <c r="K642" s="178"/>
      <c r="L642" s="178"/>
    </row>
    <row r="643" spans="3:12" x14ac:dyDescent="0.2">
      <c r="C643" s="178"/>
      <c r="D643" s="178"/>
      <c r="E643" s="178"/>
      <c r="F643" s="178"/>
      <c r="G643" s="178"/>
      <c r="H643" s="178"/>
      <c r="I643" s="178"/>
      <c r="J643" s="178"/>
      <c r="K643" s="178"/>
      <c r="L643" s="178"/>
    </row>
    <row r="644" spans="3:12" x14ac:dyDescent="0.2">
      <c r="C644" s="178"/>
      <c r="D644" s="178"/>
      <c r="E644" s="178"/>
      <c r="F644" s="178"/>
      <c r="G644" s="178"/>
      <c r="H644" s="178"/>
      <c r="I644" s="178"/>
      <c r="J644" s="178"/>
      <c r="K644" s="178"/>
      <c r="L644" s="178"/>
    </row>
    <row r="645" spans="3:12" x14ac:dyDescent="0.2">
      <c r="C645" s="178"/>
      <c r="D645" s="178"/>
      <c r="E645" s="178"/>
      <c r="F645" s="178"/>
      <c r="G645" s="178"/>
      <c r="H645" s="178"/>
      <c r="I645" s="178"/>
      <c r="J645" s="178"/>
      <c r="K645" s="178"/>
      <c r="L645" s="178"/>
    </row>
    <row r="646" spans="3:12" x14ac:dyDescent="0.2">
      <c r="C646" s="178"/>
      <c r="D646" s="178"/>
      <c r="E646" s="178"/>
      <c r="F646" s="178"/>
      <c r="G646" s="178"/>
      <c r="H646" s="178"/>
      <c r="I646" s="178"/>
      <c r="J646" s="178"/>
      <c r="K646" s="178"/>
      <c r="L646" s="178"/>
    </row>
    <row r="647" spans="3:12" x14ac:dyDescent="0.2">
      <c r="C647" s="178"/>
      <c r="D647" s="178"/>
      <c r="E647" s="178"/>
      <c r="F647" s="178"/>
      <c r="G647" s="178"/>
      <c r="H647" s="178"/>
      <c r="I647" s="178"/>
      <c r="J647" s="178"/>
      <c r="K647" s="178"/>
      <c r="L647" s="178"/>
    </row>
    <row r="648" spans="3:12" x14ac:dyDescent="0.2">
      <c r="C648" s="178"/>
      <c r="D648" s="178"/>
      <c r="E648" s="178"/>
      <c r="F648" s="178"/>
      <c r="G648" s="178"/>
      <c r="H648" s="178"/>
      <c r="I648" s="178"/>
      <c r="J648" s="178"/>
      <c r="K648" s="178"/>
      <c r="L648" s="178"/>
    </row>
    <row r="649" spans="3:12" x14ac:dyDescent="0.2">
      <c r="C649" s="178"/>
      <c r="D649" s="178"/>
      <c r="E649" s="178"/>
      <c r="F649" s="178"/>
      <c r="G649" s="178"/>
      <c r="H649" s="178"/>
      <c r="I649" s="178"/>
      <c r="J649" s="178"/>
      <c r="K649" s="178"/>
      <c r="L649" s="178"/>
    </row>
    <row r="650" spans="3:12" x14ac:dyDescent="0.2">
      <c r="C650" s="178"/>
      <c r="D650" s="178"/>
      <c r="E650" s="178"/>
      <c r="F650" s="178"/>
      <c r="G650" s="178"/>
      <c r="H650" s="178"/>
      <c r="I650" s="178"/>
      <c r="J650" s="178"/>
      <c r="K650" s="178"/>
      <c r="L650" s="178"/>
    </row>
    <row r="651" spans="3:12" x14ac:dyDescent="0.2">
      <c r="C651" s="178"/>
      <c r="D651" s="178"/>
      <c r="E651" s="178"/>
      <c r="F651" s="178"/>
      <c r="G651" s="178"/>
      <c r="H651" s="178"/>
      <c r="I651" s="178"/>
      <c r="J651" s="178"/>
      <c r="K651" s="178"/>
      <c r="L651" s="178"/>
    </row>
    <row r="652" spans="3:12" x14ac:dyDescent="0.2">
      <c r="C652" s="178"/>
      <c r="D652" s="178"/>
      <c r="E652" s="178"/>
      <c r="F652" s="178"/>
      <c r="G652" s="178"/>
      <c r="H652" s="178"/>
      <c r="I652" s="178"/>
      <c r="J652" s="178"/>
      <c r="K652" s="178"/>
      <c r="L652" s="178"/>
    </row>
    <row r="653" spans="3:12" x14ac:dyDescent="0.2">
      <c r="C653" s="178"/>
      <c r="D653" s="178"/>
      <c r="E653" s="178"/>
      <c r="F653" s="178"/>
      <c r="G653" s="178"/>
      <c r="H653" s="178"/>
      <c r="I653" s="178"/>
      <c r="J653" s="178"/>
      <c r="K653" s="178"/>
      <c r="L653" s="178"/>
    </row>
    <row r="654" spans="3:12" x14ac:dyDescent="0.2">
      <c r="C654" s="178"/>
      <c r="D654" s="178"/>
      <c r="E654" s="178"/>
      <c r="F654" s="178"/>
      <c r="G654" s="178"/>
      <c r="H654" s="178"/>
      <c r="I654" s="178"/>
      <c r="J654" s="178"/>
      <c r="K654" s="178"/>
      <c r="L654" s="178"/>
    </row>
    <row r="655" spans="3:12" x14ac:dyDescent="0.2">
      <c r="C655" s="178"/>
      <c r="D655" s="178"/>
      <c r="E655" s="178"/>
      <c r="F655" s="178"/>
      <c r="G655" s="178"/>
      <c r="H655" s="178"/>
      <c r="I655" s="178"/>
      <c r="J655" s="178"/>
      <c r="K655" s="178"/>
      <c r="L655" s="178"/>
    </row>
    <row r="656" spans="3:12" x14ac:dyDescent="0.2">
      <c r="C656" s="178"/>
      <c r="D656" s="178"/>
      <c r="E656" s="178"/>
      <c r="F656" s="178"/>
      <c r="G656" s="178"/>
      <c r="H656" s="178"/>
      <c r="I656" s="178"/>
      <c r="J656" s="178"/>
      <c r="K656" s="178"/>
      <c r="L656" s="178"/>
    </row>
    <row r="657" spans="3:12" x14ac:dyDescent="0.2">
      <c r="C657" s="178"/>
      <c r="D657" s="178"/>
      <c r="E657" s="178"/>
      <c r="F657" s="178"/>
      <c r="G657" s="178"/>
      <c r="H657" s="178"/>
      <c r="I657" s="178"/>
      <c r="J657" s="178"/>
      <c r="K657" s="178"/>
      <c r="L657" s="178"/>
    </row>
    <row r="658" spans="3:12" x14ac:dyDescent="0.2">
      <c r="C658" s="178"/>
      <c r="D658" s="178"/>
      <c r="E658" s="178"/>
      <c r="F658" s="178"/>
      <c r="G658" s="178"/>
      <c r="H658" s="178"/>
      <c r="I658" s="178"/>
      <c r="J658" s="178"/>
      <c r="K658" s="178"/>
      <c r="L658" s="178"/>
    </row>
    <row r="659" spans="3:12" x14ac:dyDescent="0.2">
      <c r="C659" s="178"/>
      <c r="D659" s="178"/>
      <c r="E659" s="178"/>
      <c r="F659" s="178"/>
      <c r="G659" s="178"/>
      <c r="H659" s="178"/>
      <c r="I659" s="178"/>
      <c r="J659" s="178"/>
      <c r="K659" s="178"/>
      <c r="L659" s="178"/>
    </row>
    <row r="660" spans="3:12" x14ac:dyDescent="0.2">
      <c r="C660" s="178"/>
      <c r="D660" s="178"/>
      <c r="E660" s="178"/>
      <c r="F660" s="178"/>
      <c r="G660" s="178"/>
      <c r="H660" s="178"/>
      <c r="I660" s="178"/>
      <c r="J660" s="178"/>
      <c r="K660" s="178"/>
      <c r="L660" s="178"/>
    </row>
    <row r="661" spans="3:12" x14ac:dyDescent="0.2">
      <c r="C661" s="178"/>
      <c r="D661" s="178"/>
      <c r="E661" s="178"/>
      <c r="F661" s="178"/>
      <c r="G661" s="178"/>
      <c r="H661" s="178"/>
      <c r="I661" s="178"/>
      <c r="J661" s="178"/>
      <c r="K661" s="178"/>
      <c r="L661" s="178"/>
    </row>
    <row r="662" spans="3:12" x14ac:dyDescent="0.2">
      <c r="C662" s="178"/>
      <c r="D662" s="178"/>
      <c r="E662" s="178"/>
      <c r="F662" s="178"/>
      <c r="G662" s="178"/>
      <c r="H662" s="178"/>
      <c r="I662" s="178"/>
      <c r="J662" s="178"/>
      <c r="K662" s="178"/>
      <c r="L662" s="178"/>
    </row>
    <row r="663" spans="3:12" x14ac:dyDescent="0.2">
      <c r="C663" s="178"/>
      <c r="D663" s="178"/>
      <c r="E663" s="178"/>
      <c r="F663" s="178"/>
      <c r="G663" s="178"/>
      <c r="H663" s="178"/>
      <c r="I663" s="178"/>
      <c r="J663" s="178"/>
      <c r="K663" s="178"/>
      <c r="L663" s="178"/>
    </row>
    <row r="664" spans="3:12" x14ac:dyDescent="0.2">
      <c r="C664" s="178"/>
      <c r="D664" s="178"/>
      <c r="E664" s="178"/>
      <c r="F664" s="178"/>
      <c r="G664" s="178"/>
      <c r="H664" s="178"/>
      <c r="I664" s="178"/>
      <c r="J664" s="178"/>
      <c r="K664" s="178"/>
      <c r="L664" s="178"/>
    </row>
    <row r="665" spans="3:12" x14ac:dyDescent="0.2">
      <c r="C665" s="178"/>
      <c r="D665" s="178"/>
      <c r="E665" s="178"/>
      <c r="F665" s="178"/>
      <c r="G665" s="178"/>
      <c r="H665" s="178"/>
      <c r="I665" s="178"/>
      <c r="J665" s="178"/>
      <c r="K665" s="178"/>
      <c r="L665" s="178"/>
    </row>
    <row r="666" spans="3:12" x14ac:dyDescent="0.2">
      <c r="C666" s="178"/>
      <c r="D666" s="178"/>
      <c r="E666" s="178"/>
      <c r="F666" s="178"/>
      <c r="G666" s="178"/>
      <c r="H666" s="178"/>
      <c r="I666" s="178"/>
      <c r="J666" s="178"/>
      <c r="K666" s="178"/>
      <c r="L666" s="178"/>
    </row>
    <row r="667" spans="3:12" x14ac:dyDescent="0.2">
      <c r="C667" s="178"/>
      <c r="D667" s="178"/>
      <c r="E667" s="178"/>
      <c r="F667" s="178"/>
      <c r="G667" s="178"/>
      <c r="H667" s="178"/>
      <c r="I667" s="178"/>
      <c r="J667" s="178"/>
      <c r="K667" s="178"/>
      <c r="L667" s="178"/>
    </row>
    <row r="668" spans="3:12" x14ac:dyDescent="0.2">
      <c r="C668" s="178"/>
      <c r="D668" s="178"/>
      <c r="E668" s="178"/>
      <c r="F668" s="178"/>
      <c r="G668" s="178"/>
      <c r="H668" s="178"/>
      <c r="I668" s="178"/>
      <c r="J668" s="178"/>
      <c r="K668" s="178"/>
      <c r="L668" s="178"/>
    </row>
    <row r="669" spans="3:12" x14ac:dyDescent="0.2">
      <c r="C669" s="178"/>
      <c r="D669" s="178"/>
      <c r="E669" s="178"/>
      <c r="F669" s="178"/>
      <c r="G669" s="178"/>
      <c r="H669" s="178"/>
      <c r="I669" s="178"/>
      <c r="J669" s="178"/>
      <c r="K669" s="178"/>
      <c r="L669" s="178"/>
    </row>
    <row r="670" spans="3:12" x14ac:dyDescent="0.2">
      <c r="C670" s="178"/>
      <c r="D670" s="178"/>
      <c r="E670" s="178"/>
      <c r="F670" s="178"/>
      <c r="G670" s="178"/>
      <c r="H670" s="178"/>
      <c r="I670" s="178"/>
      <c r="J670" s="178"/>
      <c r="K670" s="178"/>
      <c r="L670" s="178"/>
    </row>
    <row r="671" spans="3:12" x14ac:dyDescent="0.2">
      <c r="C671" s="178"/>
      <c r="D671" s="178"/>
      <c r="E671" s="178"/>
      <c r="F671" s="178"/>
      <c r="G671" s="178"/>
      <c r="H671" s="178"/>
      <c r="I671" s="178"/>
      <c r="J671" s="178"/>
      <c r="K671" s="178"/>
      <c r="L671" s="178"/>
    </row>
    <row r="672" spans="3:12" x14ac:dyDescent="0.2">
      <c r="C672" s="178"/>
      <c r="D672" s="178"/>
      <c r="E672" s="178"/>
      <c r="F672" s="178"/>
      <c r="G672" s="178"/>
      <c r="H672" s="178"/>
      <c r="I672" s="178"/>
      <c r="J672" s="178"/>
      <c r="K672" s="178"/>
      <c r="L672" s="178"/>
    </row>
    <row r="673" spans="3:12" x14ac:dyDescent="0.2">
      <c r="C673" s="178"/>
      <c r="D673" s="178"/>
      <c r="E673" s="178"/>
      <c r="F673" s="178"/>
      <c r="G673" s="178"/>
      <c r="H673" s="178"/>
      <c r="I673" s="178"/>
      <c r="J673" s="178"/>
      <c r="K673" s="178"/>
      <c r="L673" s="178"/>
    </row>
    <row r="674" spans="3:12" x14ac:dyDescent="0.2">
      <c r="C674" s="178"/>
      <c r="D674" s="178"/>
      <c r="E674" s="178"/>
      <c r="F674" s="178"/>
      <c r="G674" s="178"/>
      <c r="H674" s="178"/>
      <c r="I674" s="178"/>
      <c r="J674" s="178"/>
      <c r="K674" s="178"/>
      <c r="L674" s="178"/>
    </row>
    <row r="675" spans="3:12" x14ac:dyDescent="0.2">
      <c r="C675" s="178"/>
      <c r="D675" s="178"/>
      <c r="E675" s="178"/>
      <c r="F675" s="178"/>
      <c r="G675" s="178"/>
      <c r="H675" s="178"/>
      <c r="I675" s="178"/>
      <c r="J675" s="178"/>
      <c r="K675" s="178"/>
      <c r="L675" s="178"/>
    </row>
    <row r="676" spans="3:12" x14ac:dyDescent="0.2">
      <c r="C676" s="178"/>
      <c r="D676" s="178"/>
      <c r="E676" s="178"/>
      <c r="F676" s="178"/>
      <c r="G676" s="178"/>
      <c r="H676" s="178"/>
      <c r="I676" s="178"/>
      <c r="J676" s="178"/>
      <c r="K676" s="178"/>
      <c r="L676" s="178"/>
    </row>
    <row r="677" spans="3:12" x14ac:dyDescent="0.2">
      <c r="C677" s="178"/>
      <c r="D677" s="178"/>
      <c r="E677" s="178"/>
      <c r="F677" s="178"/>
      <c r="G677" s="178"/>
      <c r="H677" s="178"/>
      <c r="I677" s="178"/>
      <c r="J677" s="178"/>
      <c r="K677" s="178"/>
      <c r="L677" s="178"/>
    </row>
    <row r="678" spans="3:12" x14ac:dyDescent="0.2">
      <c r="C678" s="178"/>
      <c r="D678" s="178"/>
      <c r="E678" s="178"/>
      <c r="F678" s="178"/>
      <c r="G678" s="178"/>
      <c r="H678" s="178"/>
      <c r="I678" s="178"/>
      <c r="J678" s="178"/>
      <c r="K678" s="178"/>
      <c r="L678" s="178"/>
    </row>
    <row r="679" spans="3:12" x14ac:dyDescent="0.2">
      <c r="C679" s="178"/>
      <c r="D679" s="178"/>
      <c r="E679" s="178"/>
      <c r="F679" s="178"/>
      <c r="G679" s="178"/>
      <c r="H679" s="178"/>
      <c r="I679" s="178"/>
      <c r="J679" s="178"/>
      <c r="K679" s="178"/>
      <c r="L679" s="178"/>
    </row>
    <row r="680" spans="3:12" x14ac:dyDescent="0.2">
      <c r="C680" s="178"/>
      <c r="D680" s="178"/>
      <c r="E680" s="178"/>
      <c r="F680" s="178"/>
      <c r="G680" s="178"/>
      <c r="H680" s="178"/>
      <c r="I680" s="178"/>
      <c r="J680" s="178"/>
      <c r="K680" s="178"/>
      <c r="L680" s="178"/>
    </row>
    <row r="681" spans="3:12" x14ac:dyDescent="0.2">
      <c r="C681" s="178"/>
      <c r="D681" s="178"/>
      <c r="E681" s="178"/>
      <c r="F681" s="178"/>
      <c r="G681" s="178"/>
      <c r="H681" s="178"/>
      <c r="I681" s="178"/>
      <c r="J681" s="178"/>
      <c r="K681" s="178"/>
      <c r="L681" s="178"/>
    </row>
    <row r="682" spans="3:12" x14ac:dyDescent="0.2">
      <c r="C682" s="178"/>
      <c r="D682" s="178"/>
      <c r="E682" s="178"/>
      <c r="F682" s="178"/>
      <c r="G682" s="178"/>
      <c r="H682" s="178"/>
      <c r="I682" s="178"/>
      <c r="J682" s="178"/>
      <c r="K682" s="178"/>
      <c r="L682" s="178"/>
    </row>
    <row r="683" spans="3:12" x14ac:dyDescent="0.2">
      <c r="C683" s="178"/>
      <c r="D683" s="178"/>
      <c r="E683" s="178"/>
      <c r="F683" s="178"/>
      <c r="G683" s="178"/>
      <c r="H683" s="178"/>
      <c r="I683" s="178"/>
      <c r="J683" s="178"/>
      <c r="K683" s="178"/>
      <c r="L683" s="178"/>
    </row>
    <row r="684" spans="3:12" x14ac:dyDescent="0.2">
      <c r="C684" s="178"/>
      <c r="D684" s="178"/>
      <c r="E684" s="178"/>
      <c r="F684" s="178"/>
      <c r="G684" s="178"/>
      <c r="H684" s="178"/>
      <c r="I684" s="178"/>
      <c r="J684" s="178"/>
      <c r="K684" s="178"/>
      <c r="L684" s="178"/>
    </row>
    <row r="685" spans="3:12" x14ac:dyDescent="0.2">
      <c r="C685" s="178"/>
      <c r="D685" s="178"/>
      <c r="E685" s="178"/>
      <c r="F685" s="178"/>
      <c r="G685" s="178"/>
      <c r="H685" s="178"/>
      <c r="I685" s="178"/>
      <c r="J685" s="178"/>
      <c r="K685" s="178"/>
      <c r="L685" s="178"/>
    </row>
    <row r="686" spans="3:12" x14ac:dyDescent="0.2">
      <c r="C686" s="178"/>
      <c r="D686" s="178"/>
      <c r="E686" s="178"/>
      <c r="F686" s="178"/>
      <c r="G686" s="178"/>
      <c r="H686" s="178"/>
      <c r="I686" s="178"/>
      <c r="J686" s="178"/>
      <c r="K686" s="178"/>
      <c r="L686" s="178"/>
    </row>
    <row r="687" spans="3:12" x14ac:dyDescent="0.2">
      <c r="C687" s="178"/>
      <c r="D687" s="178"/>
      <c r="E687" s="178"/>
      <c r="F687" s="178"/>
      <c r="G687" s="178"/>
      <c r="H687" s="178"/>
      <c r="I687" s="178"/>
      <c r="J687" s="178"/>
      <c r="K687" s="178"/>
      <c r="L687" s="178"/>
    </row>
    <row r="688" spans="3:12" x14ac:dyDescent="0.2">
      <c r="C688" s="178"/>
      <c r="D688" s="178"/>
      <c r="E688" s="178"/>
      <c r="F688" s="178"/>
      <c r="G688" s="178"/>
      <c r="H688" s="178"/>
      <c r="I688" s="178"/>
      <c r="J688" s="178"/>
      <c r="K688" s="178"/>
      <c r="L688" s="178"/>
    </row>
    <row r="689" spans="3:12" x14ac:dyDescent="0.2">
      <c r="C689" s="178"/>
      <c r="D689" s="178"/>
      <c r="E689" s="178"/>
      <c r="F689" s="178"/>
      <c r="G689" s="178"/>
      <c r="H689" s="178"/>
      <c r="I689" s="178"/>
      <c r="J689" s="178"/>
      <c r="K689" s="178"/>
      <c r="L689" s="178"/>
    </row>
    <row r="690" spans="3:12" x14ac:dyDescent="0.2">
      <c r="C690" s="178"/>
      <c r="D690" s="178"/>
      <c r="E690" s="178"/>
      <c r="F690" s="178"/>
      <c r="G690" s="178"/>
      <c r="H690" s="178"/>
      <c r="I690" s="178"/>
      <c r="J690" s="178"/>
      <c r="K690" s="178"/>
      <c r="L690" s="178"/>
    </row>
    <row r="691" spans="3:12" x14ac:dyDescent="0.2">
      <c r="C691" s="178"/>
      <c r="D691" s="178"/>
      <c r="E691" s="178"/>
      <c r="F691" s="178"/>
      <c r="G691" s="178"/>
      <c r="H691" s="178"/>
      <c r="I691" s="178"/>
      <c r="J691" s="178"/>
      <c r="K691" s="178"/>
      <c r="L691" s="178"/>
    </row>
    <row r="692" spans="3:12" x14ac:dyDescent="0.2">
      <c r="C692" s="178"/>
      <c r="D692" s="178"/>
      <c r="E692" s="178"/>
      <c r="F692" s="178"/>
      <c r="G692" s="178"/>
      <c r="H692" s="178"/>
      <c r="I692" s="178"/>
      <c r="J692" s="178"/>
      <c r="K692" s="178"/>
      <c r="L692" s="178"/>
    </row>
    <row r="693" spans="3:12" x14ac:dyDescent="0.2">
      <c r="C693" s="178"/>
      <c r="D693" s="178"/>
      <c r="E693" s="178"/>
      <c r="F693" s="178"/>
      <c r="G693" s="178"/>
      <c r="H693" s="178"/>
      <c r="I693" s="178"/>
      <c r="J693" s="178"/>
      <c r="K693" s="178"/>
      <c r="L693" s="178"/>
    </row>
    <row r="694" spans="3:12" x14ac:dyDescent="0.2">
      <c r="C694" s="178"/>
      <c r="D694" s="178"/>
      <c r="E694" s="178"/>
      <c r="F694" s="178"/>
      <c r="G694" s="178"/>
      <c r="H694" s="178"/>
      <c r="I694" s="178"/>
      <c r="J694" s="178"/>
      <c r="K694" s="178"/>
      <c r="L694" s="178"/>
    </row>
    <row r="695" spans="3:12" x14ac:dyDescent="0.2">
      <c r="C695" s="178"/>
      <c r="D695" s="178"/>
      <c r="E695" s="178"/>
      <c r="F695" s="178"/>
      <c r="G695" s="178"/>
      <c r="H695" s="178"/>
      <c r="I695" s="178"/>
      <c r="J695" s="178"/>
      <c r="K695" s="178"/>
      <c r="L695" s="178"/>
    </row>
    <row r="696" spans="3:12" x14ac:dyDescent="0.2">
      <c r="C696" s="178"/>
      <c r="D696" s="178"/>
      <c r="E696" s="178"/>
      <c r="F696" s="178"/>
      <c r="G696" s="178"/>
      <c r="H696" s="178"/>
      <c r="I696" s="178"/>
      <c r="J696" s="178"/>
      <c r="K696" s="178"/>
      <c r="L696" s="178"/>
    </row>
    <row r="697" spans="3:12" x14ac:dyDescent="0.2">
      <c r="C697" s="178"/>
      <c r="D697" s="178"/>
      <c r="E697" s="178"/>
      <c r="F697" s="178"/>
      <c r="G697" s="178"/>
      <c r="H697" s="178"/>
      <c r="I697" s="178"/>
      <c r="J697" s="178"/>
      <c r="K697" s="178"/>
      <c r="L697" s="178"/>
    </row>
    <row r="698" spans="3:12" x14ac:dyDescent="0.2">
      <c r="C698" s="178"/>
      <c r="D698" s="178"/>
      <c r="E698" s="178"/>
      <c r="F698" s="178"/>
      <c r="G698" s="178"/>
      <c r="H698" s="178"/>
      <c r="I698" s="178"/>
      <c r="J698" s="178"/>
      <c r="K698" s="178"/>
      <c r="L698" s="178"/>
    </row>
    <row r="699" spans="3:12" x14ac:dyDescent="0.2">
      <c r="C699" s="178"/>
      <c r="D699" s="178"/>
      <c r="E699" s="178"/>
      <c r="F699" s="178"/>
      <c r="G699" s="178"/>
      <c r="H699" s="178"/>
      <c r="I699" s="178"/>
      <c r="J699" s="178"/>
      <c r="K699" s="178"/>
      <c r="L699" s="178"/>
    </row>
    <row r="700" spans="3:12" x14ac:dyDescent="0.2">
      <c r="C700" s="178"/>
      <c r="D700" s="178"/>
      <c r="E700" s="178"/>
      <c r="F700" s="178"/>
      <c r="G700" s="178"/>
      <c r="H700" s="178"/>
      <c r="I700" s="178"/>
      <c r="J700" s="178"/>
      <c r="K700" s="178"/>
      <c r="L700" s="178"/>
    </row>
    <row r="701" spans="3:12" x14ac:dyDescent="0.2">
      <c r="C701" s="178"/>
      <c r="D701" s="178"/>
      <c r="E701" s="178"/>
      <c r="F701" s="178"/>
      <c r="G701" s="178"/>
      <c r="H701" s="178"/>
      <c r="I701" s="178"/>
      <c r="J701" s="178"/>
      <c r="K701" s="178"/>
      <c r="L701" s="178"/>
    </row>
    <row r="702" spans="3:12" x14ac:dyDescent="0.2">
      <c r="C702" s="178"/>
      <c r="D702" s="178"/>
      <c r="E702" s="178"/>
      <c r="F702" s="178"/>
      <c r="G702" s="178"/>
      <c r="H702" s="178"/>
      <c r="I702" s="178"/>
      <c r="J702" s="178"/>
      <c r="K702" s="178"/>
      <c r="L702" s="178"/>
    </row>
    <row r="703" spans="3:12" x14ac:dyDescent="0.2">
      <c r="C703" s="178"/>
      <c r="D703" s="178"/>
      <c r="E703" s="178"/>
      <c r="F703" s="178"/>
      <c r="G703" s="178"/>
      <c r="H703" s="178"/>
      <c r="I703" s="178"/>
      <c r="J703" s="178"/>
      <c r="K703" s="178"/>
      <c r="L703" s="178"/>
    </row>
    <row r="704" spans="3:12" x14ac:dyDescent="0.2">
      <c r="C704" s="178"/>
      <c r="D704" s="178"/>
      <c r="E704" s="178"/>
      <c r="F704" s="178"/>
      <c r="G704" s="178"/>
      <c r="H704" s="178"/>
      <c r="I704" s="178"/>
      <c r="J704" s="178"/>
      <c r="K704" s="178"/>
      <c r="L704" s="178"/>
    </row>
    <row r="705" spans="3:12" x14ac:dyDescent="0.2">
      <c r="C705" s="178"/>
      <c r="D705" s="178"/>
      <c r="E705" s="178"/>
      <c r="F705" s="178"/>
      <c r="G705" s="178"/>
      <c r="H705" s="178"/>
      <c r="I705" s="178"/>
      <c r="J705" s="178"/>
      <c r="K705" s="178"/>
      <c r="L705" s="178"/>
    </row>
    <row r="706" spans="3:12" x14ac:dyDescent="0.2">
      <c r="C706" s="178"/>
      <c r="D706" s="178"/>
      <c r="E706" s="178"/>
      <c r="F706" s="178"/>
      <c r="G706" s="178"/>
      <c r="H706" s="178"/>
      <c r="I706" s="178"/>
      <c r="J706" s="178"/>
      <c r="K706" s="178"/>
      <c r="L706" s="178"/>
    </row>
    <row r="707" spans="3:12" x14ac:dyDescent="0.2">
      <c r="C707" s="178"/>
      <c r="D707" s="178"/>
      <c r="E707" s="178"/>
      <c r="F707" s="178"/>
      <c r="G707" s="178"/>
      <c r="H707" s="178"/>
      <c r="I707" s="178"/>
      <c r="J707" s="178"/>
      <c r="K707" s="178"/>
      <c r="L707" s="178"/>
    </row>
    <row r="708" spans="3:12" x14ac:dyDescent="0.2">
      <c r="C708" s="178"/>
      <c r="D708" s="178"/>
      <c r="E708" s="178"/>
      <c r="F708" s="178"/>
      <c r="G708" s="178"/>
      <c r="H708" s="178"/>
      <c r="I708" s="178"/>
      <c r="J708" s="178"/>
      <c r="K708" s="178"/>
      <c r="L708" s="178"/>
    </row>
    <row r="709" spans="3:12" x14ac:dyDescent="0.2">
      <c r="C709" s="178"/>
      <c r="D709" s="178"/>
      <c r="E709" s="178"/>
      <c r="F709" s="178"/>
      <c r="G709" s="178"/>
      <c r="H709" s="178"/>
      <c r="I709" s="178"/>
      <c r="J709" s="178"/>
      <c r="K709" s="178"/>
      <c r="L709" s="178"/>
    </row>
    <row r="710" spans="3:12" x14ac:dyDescent="0.2">
      <c r="C710" s="178"/>
      <c r="D710" s="178"/>
      <c r="E710" s="178"/>
      <c r="F710" s="178"/>
      <c r="G710" s="178"/>
      <c r="H710" s="178"/>
      <c r="I710" s="178"/>
      <c r="J710" s="178"/>
      <c r="K710" s="178"/>
      <c r="L710" s="178"/>
    </row>
    <row r="711" spans="3:12" x14ac:dyDescent="0.2">
      <c r="C711" s="178"/>
      <c r="D711" s="178"/>
      <c r="E711" s="178"/>
      <c r="F711" s="178"/>
      <c r="G711" s="178"/>
      <c r="H711" s="178"/>
      <c r="I711" s="178"/>
      <c r="J711" s="178"/>
      <c r="K711" s="178"/>
      <c r="L711" s="178"/>
    </row>
    <row r="712" spans="3:12" x14ac:dyDescent="0.2">
      <c r="C712" s="178"/>
      <c r="D712" s="178"/>
      <c r="E712" s="178"/>
      <c r="F712" s="178"/>
      <c r="G712" s="178"/>
      <c r="H712" s="178"/>
      <c r="I712" s="178"/>
      <c r="J712" s="178"/>
      <c r="K712" s="178"/>
      <c r="L712" s="178"/>
    </row>
    <row r="713" spans="3:12" x14ac:dyDescent="0.2">
      <c r="C713" s="178"/>
      <c r="D713" s="178"/>
      <c r="E713" s="178"/>
      <c r="F713" s="178"/>
      <c r="G713" s="178"/>
      <c r="H713" s="178"/>
      <c r="I713" s="178"/>
      <c r="J713" s="178"/>
      <c r="K713" s="178"/>
      <c r="L713" s="178"/>
    </row>
    <row r="714" spans="3:12" x14ac:dyDescent="0.2">
      <c r="C714" s="178"/>
      <c r="D714" s="178"/>
      <c r="E714" s="178"/>
      <c r="F714" s="178"/>
      <c r="G714" s="178"/>
      <c r="H714" s="178"/>
      <c r="I714" s="178"/>
      <c r="J714" s="178"/>
      <c r="K714" s="178"/>
      <c r="L714" s="178"/>
    </row>
    <row r="715" spans="3:12" x14ac:dyDescent="0.2">
      <c r="C715" s="178"/>
      <c r="D715" s="178"/>
      <c r="E715" s="178"/>
      <c r="F715" s="178"/>
      <c r="G715" s="178"/>
      <c r="H715" s="178"/>
      <c r="I715" s="178"/>
      <c r="J715" s="178"/>
      <c r="K715" s="178"/>
      <c r="L715" s="178"/>
    </row>
    <row r="716" spans="3:12" x14ac:dyDescent="0.2">
      <c r="C716" s="178"/>
      <c r="D716" s="178"/>
      <c r="E716" s="178"/>
      <c r="F716" s="178"/>
      <c r="G716" s="178"/>
      <c r="H716" s="178"/>
      <c r="I716" s="178"/>
      <c r="J716" s="178"/>
      <c r="K716" s="178"/>
      <c r="L716" s="178"/>
    </row>
    <row r="717" spans="3:12" x14ac:dyDescent="0.2">
      <c r="C717" s="178"/>
      <c r="D717" s="178"/>
      <c r="E717" s="178"/>
      <c r="F717" s="178"/>
      <c r="G717" s="178"/>
      <c r="H717" s="178"/>
      <c r="I717" s="178"/>
      <c r="J717" s="178"/>
      <c r="K717" s="178"/>
      <c r="L717" s="178"/>
    </row>
    <row r="718" spans="3:12" x14ac:dyDescent="0.2">
      <c r="C718" s="178"/>
      <c r="D718" s="178"/>
      <c r="E718" s="178"/>
      <c r="F718" s="178"/>
      <c r="G718" s="178"/>
      <c r="H718" s="178"/>
      <c r="I718" s="178"/>
      <c r="J718" s="178"/>
      <c r="K718" s="178"/>
      <c r="L718" s="178"/>
    </row>
    <row r="719" spans="3:12" x14ac:dyDescent="0.2">
      <c r="C719" s="178"/>
      <c r="D719" s="178"/>
      <c r="E719" s="178"/>
      <c r="F719" s="178"/>
      <c r="G719" s="178"/>
      <c r="H719" s="178"/>
      <c r="I719" s="178"/>
      <c r="J719" s="178"/>
      <c r="K719" s="178"/>
      <c r="L719" s="178"/>
    </row>
    <row r="720" spans="3:12" x14ac:dyDescent="0.2">
      <c r="C720" s="178"/>
      <c r="D720" s="178"/>
      <c r="E720" s="178"/>
      <c r="F720" s="178"/>
      <c r="G720" s="178"/>
      <c r="H720" s="178"/>
      <c r="I720" s="178"/>
      <c r="J720" s="178"/>
      <c r="K720" s="178"/>
      <c r="L720" s="178"/>
    </row>
    <row r="721" spans="3:12" x14ac:dyDescent="0.2">
      <c r="C721" s="178"/>
      <c r="D721" s="178"/>
      <c r="E721" s="178"/>
      <c r="F721" s="178"/>
      <c r="G721" s="178"/>
      <c r="H721" s="178"/>
      <c r="I721" s="178"/>
      <c r="J721" s="178"/>
      <c r="K721" s="178"/>
      <c r="L721" s="178"/>
    </row>
    <row r="722" spans="3:12" x14ac:dyDescent="0.2">
      <c r="C722" s="178"/>
      <c r="D722" s="178"/>
      <c r="E722" s="178"/>
      <c r="F722" s="178"/>
      <c r="G722" s="178"/>
      <c r="H722" s="178"/>
      <c r="I722" s="178"/>
      <c r="J722" s="178"/>
      <c r="K722" s="178"/>
      <c r="L722" s="178"/>
    </row>
    <row r="723" spans="3:12" x14ac:dyDescent="0.2">
      <c r="C723" s="178"/>
      <c r="D723" s="178"/>
      <c r="E723" s="178"/>
      <c r="F723" s="178"/>
      <c r="G723" s="178"/>
      <c r="H723" s="178"/>
      <c r="I723" s="178"/>
      <c r="J723" s="178"/>
      <c r="K723" s="178"/>
      <c r="L723" s="178"/>
    </row>
    <row r="724" spans="3:12" x14ac:dyDescent="0.2">
      <c r="C724" s="178"/>
      <c r="D724" s="178"/>
      <c r="E724" s="178"/>
      <c r="F724" s="178"/>
      <c r="G724" s="178"/>
      <c r="H724" s="178"/>
      <c r="I724" s="178"/>
      <c r="J724" s="178"/>
      <c r="K724" s="178"/>
      <c r="L724" s="178"/>
    </row>
    <row r="725" spans="3:12" x14ac:dyDescent="0.2">
      <c r="C725" s="178"/>
      <c r="D725" s="178"/>
      <c r="E725" s="178"/>
      <c r="F725" s="178"/>
      <c r="G725" s="178"/>
      <c r="H725" s="178"/>
      <c r="I725" s="178"/>
      <c r="J725" s="178"/>
      <c r="K725" s="178"/>
      <c r="L725" s="178"/>
    </row>
    <row r="726" spans="3:12" x14ac:dyDescent="0.2">
      <c r="C726" s="178"/>
      <c r="D726" s="178"/>
      <c r="E726" s="178"/>
      <c r="F726" s="178"/>
      <c r="G726" s="178"/>
      <c r="H726" s="178"/>
      <c r="I726" s="178"/>
      <c r="J726" s="178"/>
      <c r="K726" s="178"/>
      <c r="L726" s="178"/>
    </row>
    <row r="727" spans="3:12" x14ac:dyDescent="0.2">
      <c r="C727" s="178"/>
      <c r="D727" s="178"/>
      <c r="E727" s="178"/>
      <c r="F727" s="178"/>
      <c r="G727" s="178"/>
      <c r="H727" s="178"/>
      <c r="I727" s="178"/>
      <c r="J727" s="178"/>
      <c r="K727" s="178"/>
      <c r="L727" s="178"/>
    </row>
    <row r="728" spans="3:12" x14ac:dyDescent="0.2">
      <c r="C728" s="178"/>
      <c r="D728" s="178"/>
      <c r="E728" s="178"/>
      <c r="F728" s="178"/>
      <c r="G728" s="178"/>
      <c r="H728" s="178"/>
      <c r="I728" s="178"/>
      <c r="J728" s="178"/>
      <c r="K728" s="178"/>
      <c r="L728" s="178"/>
    </row>
    <row r="729" spans="3:12" x14ac:dyDescent="0.2">
      <c r="C729" s="178"/>
      <c r="D729" s="178"/>
      <c r="E729" s="178"/>
      <c r="F729" s="178"/>
      <c r="G729" s="178"/>
      <c r="H729" s="178"/>
      <c r="I729" s="178"/>
      <c r="J729" s="178"/>
      <c r="K729" s="178"/>
      <c r="L729" s="178"/>
    </row>
    <row r="730" spans="3:12" x14ac:dyDescent="0.2">
      <c r="C730" s="178"/>
      <c r="D730" s="178"/>
      <c r="E730" s="178"/>
      <c r="F730" s="178"/>
      <c r="G730" s="178"/>
      <c r="H730" s="178"/>
      <c r="I730" s="178"/>
      <c r="J730" s="178"/>
      <c r="K730" s="178"/>
      <c r="L730" s="178"/>
    </row>
    <row r="731" spans="3:12" x14ac:dyDescent="0.2">
      <c r="C731" s="178"/>
      <c r="D731" s="178"/>
      <c r="E731" s="178"/>
      <c r="F731" s="178"/>
      <c r="G731" s="178"/>
      <c r="H731" s="178"/>
      <c r="I731" s="178"/>
      <c r="J731" s="178"/>
      <c r="K731" s="178"/>
      <c r="L731" s="178"/>
    </row>
    <row r="732" spans="3:12" x14ac:dyDescent="0.2">
      <c r="C732" s="178"/>
      <c r="D732" s="178"/>
      <c r="E732" s="178"/>
      <c r="F732" s="178"/>
      <c r="G732" s="178"/>
      <c r="H732" s="178"/>
      <c r="I732" s="178"/>
      <c r="J732" s="178"/>
      <c r="K732" s="178"/>
      <c r="L732" s="178"/>
    </row>
    <row r="733" spans="3:12" x14ac:dyDescent="0.2">
      <c r="C733" s="178"/>
      <c r="D733" s="178"/>
      <c r="E733" s="178"/>
      <c r="F733" s="178"/>
      <c r="G733" s="178"/>
      <c r="H733" s="178"/>
      <c r="I733" s="178"/>
      <c r="J733" s="178"/>
      <c r="K733" s="178"/>
      <c r="L733" s="178"/>
    </row>
    <row r="734" spans="3:12" x14ac:dyDescent="0.2">
      <c r="C734" s="178"/>
      <c r="D734" s="178"/>
      <c r="E734" s="178"/>
      <c r="F734" s="178"/>
      <c r="G734" s="178"/>
      <c r="H734" s="178"/>
      <c r="I734" s="178"/>
      <c r="J734" s="178"/>
      <c r="K734" s="178"/>
      <c r="L734" s="178"/>
    </row>
    <row r="735" spans="3:12" x14ac:dyDescent="0.2">
      <c r="C735" s="178"/>
      <c r="D735" s="178"/>
      <c r="E735" s="178"/>
      <c r="F735" s="178"/>
      <c r="G735" s="178"/>
      <c r="H735" s="178"/>
      <c r="I735" s="178"/>
      <c r="J735" s="178"/>
      <c r="K735" s="178"/>
      <c r="L735" s="178"/>
    </row>
    <row r="736" spans="3:12" x14ac:dyDescent="0.2">
      <c r="C736" s="178"/>
      <c r="D736" s="178"/>
      <c r="E736" s="178"/>
      <c r="F736" s="178"/>
      <c r="G736" s="178"/>
      <c r="H736" s="178"/>
      <c r="I736" s="178"/>
      <c r="J736" s="178"/>
      <c r="K736" s="178"/>
      <c r="L736" s="178"/>
    </row>
    <row r="737" spans="3:12" x14ac:dyDescent="0.2">
      <c r="C737" s="178"/>
      <c r="D737" s="178"/>
      <c r="E737" s="178"/>
      <c r="F737" s="178"/>
      <c r="G737" s="178"/>
      <c r="H737" s="178"/>
      <c r="I737" s="178"/>
      <c r="J737" s="178"/>
      <c r="K737" s="178"/>
      <c r="L737" s="178"/>
    </row>
    <row r="738" spans="3:12" x14ac:dyDescent="0.2">
      <c r="C738" s="178"/>
      <c r="D738" s="178"/>
      <c r="E738" s="178"/>
      <c r="F738" s="178"/>
      <c r="G738" s="178"/>
      <c r="H738" s="178"/>
      <c r="I738" s="178"/>
      <c r="J738" s="178"/>
      <c r="K738" s="178"/>
      <c r="L738" s="178"/>
    </row>
    <row r="739" spans="3:12" x14ac:dyDescent="0.2">
      <c r="C739" s="178"/>
      <c r="D739" s="178"/>
      <c r="E739" s="178"/>
      <c r="F739" s="178"/>
      <c r="G739" s="178"/>
      <c r="H739" s="178"/>
      <c r="I739" s="178"/>
      <c r="J739" s="178"/>
      <c r="K739" s="178"/>
      <c r="L739" s="178"/>
    </row>
    <row r="740" spans="3:12" x14ac:dyDescent="0.2">
      <c r="C740" s="178"/>
      <c r="D740" s="178"/>
      <c r="E740" s="178"/>
      <c r="F740" s="178"/>
      <c r="G740" s="178"/>
      <c r="H740" s="178"/>
      <c r="I740" s="178"/>
      <c r="J740" s="178"/>
      <c r="K740" s="178"/>
      <c r="L740" s="178"/>
    </row>
    <row r="741" spans="3:12" x14ac:dyDescent="0.2">
      <c r="C741" s="178"/>
      <c r="D741" s="178"/>
      <c r="E741" s="178"/>
      <c r="F741" s="178"/>
      <c r="G741" s="178"/>
      <c r="H741" s="178"/>
      <c r="I741" s="178"/>
      <c r="J741" s="178"/>
      <c r="K741" s="178"/>
      <c r="L741" s="178"/>
    </row>
    <row r="742" spans="3:12" x14ac:dyDescent="0.2">
      <c r="C742" s="178"/>
      <c r="D742" s="178"/>
      <c r="E742" s="178"/>
      <c r="F742" s="178"/>
      <c r="G742" s="178"/>
      <c r="H742" s="178"/>
      <c r="I742" s="178"/>
      <c r="J742" s="178"/>
      <c r="K742" s="178"/>
      <c r="L742" s="178"/>
    </row>
    <row r="743" spans="3:12" x14ac:dyDescent="0.2">
      <c r="C743" s="178"/>
      <c r="D743" s="178"/>
      <c r="E743" s="178"/>
      <c r="F743" s="178"/>
      <c r="G743" s="178"/>
      <c r="H743" s="178"/>
      <c r="I743" s="178"/>
      <c r="J743" s="178"/>
      <c r="K743" s="178"/>
      <c r="L743" s="178"/>
    </row>
    <row r="744" spans="3:12" x14ac:dyDescent="0.2">
      <c r="C744" s="178"/>
      <c r="D744" s="178"/>
      <c r="E744" s="178"/>
      <c r="F744" s="178"/>
      <c r="G744" s="178"/>
      <c r="H744" s="178"/>
      <c r="I744" s="178"/>
      <c r="J744" s="178"/>
      <c r="K744" s="178"/>
      <c r="L744" s="178"/>
    </row>
    <row r="745" spans="3:12" x14ac:dyDescent="0.2">
      <c r="C745" s="178"/>
      <c r="D745" s="178"/>
      <c r="E745" s="178"/>
      <c r="F745" s="178"/>
      <c r="G745" s="178"/>
      <c r="H745" s="178"/>
      <c r="I745" s="178"/>
      <c r="J745" s="178"/>
      <c r="K745" s="178"/>
      <c r="L745" s="178"/>
    </row>
    <row r="746" spans="3:12" x14ac:dyDescent="0.2">
      <c r="C746" s="178"/>
      <c r="D746" s="178"/>
      <c r="E746" s="178"/>
      <c r="F746" s="178"/>
      <c r="G746" s="178"/>
      <c r="H746" s="178"/>
      <c r="I746" s="178"/>
      <c r="J746" s="178"/>
      <c r="K746" s="178"/>
      <c r="L746" s="178"/>
    </row>
    <row r="747" spans="3:12" x14ac:dyDescent="0.2">
      <c r="C747" s="178"/>
      <c r="D747" s="178"/>
      <c r="E747" s="178"/>
      <c r="F747" s="178"/>
      <c r="G747" s="178"/>
      <c r="H747" s="178"/>
      <c r="I747" s="178"/>
      <c r="J747" s="178"/>
      <c r="K747" s="178"/>
      <c r="L747" s="178"/>
    </row>
    <row r="748" spans="3:12" x14ac:dyDescent="0.2">
      <c r="C748" s="178"/>
      <c r="D748" s="178"/>
      <c r="E748" s="178"/>
      <c r="F748" s="178"/>
      <c r="G748" s="178"/>
      <c r="H748" s="178"/>
      <c r="I748" s="178"/>
      <c r="J748" s="178"/>
      <c r="K748" s="178"/>
      <c r="L748" s="178"/>
    </row>
    <row r="749" spans="3:12" x14ac:dyDescent="0.2">
      <c r="C749" s="178"/>
      <c r="D749" s="178"/>
      <c r="E749" s="178"/>
      <c r="F749" s="178"/>
      <c r="G749" s="178"/>
      <c r="H749" s="178"/>
      <c r="I749" s="178"/>
      <c r="J749" s="178"/>
      <c r="K749" s="178"/>
      <c r="L749" s="178"/>
    </row>
    <row r="750" spans="3:12" x14ac:dyDescent="0.2">
      <c r="C750" s="178"/>
      <c r="D750" s="178"/>
      <c r="E750" s="178"/>
      <c r="F750" s="178"/>
      <c r="G750" s="178"/>
      <c r="H750" s="178"/>
      <c r="I750" s="178"/>
      <c r="J750" s="178"/>
      <c r="K750" s="178"/>
      <c r="L750" s="178"/>
    </row>
    <row r="751" spans="3:12" x14ac:dyDescent="0.2">
      <c r="C751" s="178"/>
      <c r="D751" s="178"/>
      <c r="E751" s="178"/>
      <c r="F751" s="178"/>
      <c r="G751" s="178"/>
      <c r="H751" s="178"/>
      <c r="I751" s="178"/>
      <c r="J751" s="178"/>
      <c r="K751" s="178"/>
      <c r="L751" s="178"/>
    </row>
    <row r="752" spans="3:12" x14ac:dyDescent="0.2">
      <c r="C752" s="178"/>
      <c r="D752" s="178"/>
      <c r="E752" s="178"/>
      <c r="F752" s="178"/>
      <c r="G752" s="178"/>
      <c r="H752" s="178"/>
      <c r="I752" s="178"/>
      <c r="J752" s="178"/>
      <c r="K752" s="178"/>
      <c r="L752" s="178"/>
    </row>
    <row r="753" spans="3:12" x14ac:dyDescent="0.2">
      <c r="C753" s="178"/>
      <c r="D753" s="178"/>
      <c r="E753" s="178"/>
      <c r="F753" s="178"/>
      <c r="G753" s="178"/>
      <c r="H753" s="178"/>
      <c r="I753" s="178"/>
      <c r="J753" s="178"/>
      <c r="K753" s="178"/>
      <c r="L753" s="178"/>
    </row>
    <row r="754" spans="3:12" x14ac:dyDescent="0.2">
      <c r="C754" s="178"/>
      <c r="D754" s="178"/>
      <c r="E754" s="178"/>
      <c r="F754" s="178"/>
      <c r="G754" s="178"/>
      <c r="H754" s="178"/>
      <c r="I754" s="178"/>
      <c r="J754" s="178"/>
      <c r="K754" s="178"/>
      <c r="L754" s="178"/>
    </row>
    <row r="755" spans="3:12" x14ac:dyDescent="0.2">
      <c r="C755" s="178"/>
      <c r="D755" s="178"/>
      <c r="E755" s="178"/>
      <c r="F755" s="178"/>
      <c r="G755" s="178"/>
      <c r="H755" s="178"/>
      <c r="I755" s="178"/>
      <c r="J755" s="178"/>
      <c r="K755" s="178"/>
      <c r="L755" s="178"/>
    </row>
    <row r="756" spans="3:12" x14ac:dyDescent="0.2">
      <c r="C756" s="178"/>
      <c r="D756" s="178"/>
      <c r="E756" s="178"/>
      <c r="F756" s="178"/>
      <c r="G756" s="178"/>
      <c r="H756" s="178"/>
      <c r="I756" s="178"/>
      <c r="J756" s="178"/>
      <c r="K756" s="178"/>
      <c r="L756" s="178"/>
    </row>
    <row r="757" spans="3:12" x14ac:dyDescent="0.2">
      <c r="C757" s="178"/>
      <c r="D757" s="178"/>
      <c r="E757" s="178"/>
      <c r="F757" s="178"/>
      <c r="G757" s="178"/>
      <c r="H757" s="178"/>
      <c r="I757" s="178"/>
      <c r="J757" s="178"/>
      <c r="K757" s="178"/>
      <c r="L757" s="178"/>
    </row>
    <row r="758" spans="3:12" x14ac:dyDescent="0.2">
      <c r="C758" s="178"/>
      <c r="D758" s="178"/>
      <c r="E758" s="178"/>
      <c r="F758" s="178"/>
      <c r="G758" s="178"/>
      <c r="H758" s="178"/>
      <c r="I758" s="178"/>
      <c r="J758" s="178"/>
      <c r="K758" s="178"/>
      <c r="L758" s="178"/>
    </row>
    <row r="759" spans="3:12" x14ac:dyDescent="0.2">
      <c r="C759" s="178"/>
      <c r="D759" s="178"/>
      <c r="E759" s="178"/>
      <c r="F759" s="178"/>
      <c r="G759" s="178"/>
      <c r="H759" s="178"/>
      <c r="I759" s="178"/>
      <c r="J759" s="178"/>
      <c r="K759" s="178"/>
      <c r="L759" s="178"/>
    </row>
    <row r="760" spans="3:12" x14ac:dyDescent="0.2">
      <c r="C760" s="178"/>
      <c r="D760" s="178"/>
      <c r="E760" s="178"/>
      <c r="F760" s="178"/>
      <c r="G760" s="178"/>
      <c r="H760" s="178"/>
      <c r="I760" s="178"/>
      <c r="J760" s="178"/>
      <c r="K760" s="178"/>
      <c r="L760" s="178"/>
    </row>
    <row r="761" spans="3:12" x14ac:dyDescent="0.2">
      <c r="C761" s="178"/>
      <c r="D761" s="178"/>
      <c r="E761" s="178"/>
      <c r="F761" s="178"/>
      <c r="G761" s="178"/>
      <c r="H761" s="178"/>
      <c r="I761" s="178"/>
      <c r="J761" s="178"/>
      <c r="K761" s="178"/>
      <c r="L761" s="178"/>
    </row>
    <row r="762" spans="3:12" x14ac:dyDescent="0.2">
      <c r="C762" s="178"/>
      <c r="D762" s="178"/>
      <c r="E762" s="178"/>
      <c r="F762" s="178"/>
      <c r="G762" s="178"/>
      <c r="H762" s="178"/>
      <c r="I762" s="178"/>
      <c r="J762" s="178"/>
      <c r="K762" s="178"/>
      <c r="L762" s="178"/>
    </row>
    <row r="763" spans="3:12" x14ac:dyDescent="0.2">
      <c r="C763" s="178"/>
      <c r="D763" s="178"/>
      <c r="E763" s="178"/>
      <c r="F763" s="178"/>
      <c r="G763" s="178"/>
      <c r="H763" s="178"/>
      <c r="I763" s="178"/>
      <c r="J763" s="178"/>
      <c r="K763" s="178"/>
      <c r="L763" s="178"/>
    </row>
    <row r="764" spans="3:12" x14ac:dyDescent="0.2">
      <c r="C764" s="178"/>
      <c r="D764" s="178"/>
      <c r="E764" s="178"/>
      <c r="F764" s="178"/>
      <c r="G764" s="178"/>
      <c r="H764" s="178"/>
      <c r="I764" s="178"/>
      <c r="J764" s="178"/>
      <c r="K764" s="178"/>
      <c r="L764" s="178"/>
    </row>
    <row r="765" spans="3:12" x14ac:dyDescent="0.2">
      <c r="C765" s="178"/>
      <c r="D765" s="178"/>
      <c r="E765" s="178"/>
      <c r="F765" s="178"/>
      <c r="G765" s="178"/>
      <c r="H765" s="178"/>
      <c r="I765" s="178"/>
      <c r="J765" s="178"/>
      <c r="K765" s="178"/>
      <c r="L765" s="178"/>
    </row>
    <row r="766" spans="3:12" x14ac:dyDescent="0.2">
      <c r="C766" s="178"/>
      <c r="D766" s="178"/>
      <c r="E766" s="178"/>
      <c r="F766" s="178"/>
      <c r="G766" s="178"/>
      <c r="H766" s="178"/>
      <c r="I766" s="178"/>
      <c r="J766" s="178"/>
      <c r="K766" s="178"/>
      <c r="L766" s="178"/>
    </row>
    <row r="767" spans="3:12" x14ac:dyDescent="0.2">
      <c r="C767" s="178"/>
      <c r="D767" s="178"/>
      <c r="E767" s="178"/>
      <c r="F767" s="178"/>
      <c r="G767" s="178"/>
      <c r="H767" s="178"/>
      <c r="I767" s="178"/>
      <c r="J767" s="178"/>
      <c r="K767" s="178"/>
      <c r="L767" s="178"/>
    </row>
    <row r="768" spans="3:12" x14ac:dyDescent="0.2">
      <c r="C768" s="178"/>
      <c r="D768" s="178"/>
      <c r="E768" s="178"/>
      <c r="F768" s="178"/>
      <c r="G768" s="178"/>
      <c r="H768" s="178"/>
      <c r="I768" s="178"/>
      <c r="J768" s="178"/>
      <c r="K768" s="178"/>
      <c r="L768" s="178"/>
    </row>
    <row r="769" spans="3:12" x14ac:dyDescent="0.2">
      <c r="C769" s="178"/>
      <c r="D769" s="178"/>
      <c r="E769" s="178"/>
      <c r="F769" s="178"/>
      <c r="G769" s="178"/>
      <c r="H769" s="178"/>
      <c r="I769" s="178"/>
      <c r="J769" s="178"/>
      <c r="K769" s="178"/>
      <c r="L769" s="178"/>
    </row>
    <row r="770" spans="3:12" x14ac:dyDescent="0.2">
      <c r="C770" s="178"/>
      <c r="D770" s="178"/>
      <c r="E770" s="178"/>
      <c r="F770" s="178"/>
      <c r="G770" s="178"/>
      <c r="H770" s="178"/>
      <c r="I770" s="178"/>
      <c r="J770" s="178"/>
      <c r="K770" s="178"/>
      <c r="L770" s="178"/>
    </row>
    <row r="771" spans="3:12" x14ac:dyDescent="0.2">
      <c r="C771" s="178"/>
      <c r="D771" s="178"/>
      <c r="E771" s="178"/>
      <c r="F771" s="178"/>
      <c r="G771" s="178"/>
      <c r="H771" s="178"/>
      <c r="I771" s="178"/>
      <c r="J771" s="178"/>
      <c r="K771" s="178"/>
      <c r="L771" s="178"/>
    </row>
    <row r="772" spans="3:12" x14ac:dyDescent="0.2">
      <c r="C772" s="178"/>
      <c r="D772" s="178"/>
      <c r="E772" s="178"/>
      <c r="F772" s="178"/>
      <c r="G772" s="178"/>
      <c r="H772" s="178"/>
      <c r="I772" s="178"/>
      <c r="J772" s="178"/>
      <c r="K772" s="178"/>
      <c r="L772" s="178"/>
    </row>
    <row r="773" spans="3:12" x14ac:dyDescent="0.2">
      <c r="C773" s="178"/>
      <c r="D773" s="178"/>
      <c r="E773" s="178"/>
      <c r="F773" s="178"/>
      <c r="G773" s="178"/>
      <c r="H773" s="178"/>
      <c r="I773" s="178"/>
      <c r="J773" s="178"/>
      <c r="K773" s="178"/>
      <c r="L773" s="178"/>
    </row>
    <row r="774" spans="3:12" x14ac:dyDescent="0.2">
      <c r="C774" s="178"/>
      <c r="D774" s="178"/>
      <c r="E774" s="178"/>
      <c r="F774" s="178"/>
      <c r="G774" s="178"/>
      <c r="H774" s="178"/>
      <c r="I774" s="178"/>
      <c r="J774" s="178"/>
      <c r="K774" s="178"/>
      <c r="L774" s="178"/>
    </row>
    <row r="775" spans="3:12" x14ac:dyDescent="0.2">
      <c r="C775" s="178"/>
      <c r="D775" s="178"/>
      <c r="E775" s="178"/>
      <c r="F775" s="178"/>
      <c r="G775" s="178"/>
      <c r="H775" s="178"/>
      <c r="I775" s="178"/>
      <c r="J775" s="178"/>
      <c r="K775" s="178"/>
      <c r="L775" s="178"/>
    </row>
    <row r="776" spans="3:12" x14ac:dyDescent="0.2">
      <c r="C776" s="178"/>
      <c r="D776" s="178"/>
      <c r="E776" s="178"/>
      <c r="F776" s="178"/>
      <c r="G776" s="178"/>
      <c r="H776" s="178"/>
      <c r="I776" s="178"/>
      <c r="J776" s="178"/>
      <c r="K776" s="178"/>
      <c r="L776" s="178"/>
    </row>
    <row r="777" spans="3:12" x14ac:dyDescent="0.2">
      <c r="C777" s="178"/>
      <c r="D777" s="178"/>
      <c r="E777" s="178"/>
      <c r="F777" s="178"/>
      <c r="G777" s="178"/>
      <c r="H777" s="178"/>
      <c r="I777" s="178"/>
      <c r="J777" s="178"/>
      <c r="K777" s="178"/>
      <c r="L777" s="178"/>
    </row>
    <row r="778" spans="3:12" x14ac:dyDescent="0.2">
      <c r="C778" s="178"/>
      <c r="D778" s="178"/>
      <c r="E778" s="178"/>
      <c r="F778" s="178"/>
      <c r="G778" s="178"/>
      <c r="H778" s="178"/>
      <c r="I778" s="178"/>
      <c r="J778" s="178"/>
      <c r="K778" s="178"/>
      <c r="L778" s="178"/>
    </row>
    <row r="779" spans="3:12" x14ac:dyDescent="0.2">
      <c r="C779" s="178"/>
      <c r="D779" s="178"/>
      <c r="E779" s="178"/>
      <c r="F779" s="178"/>
      <c r="G779" s="178"/>
      <c r="H779" s="178"/>
      <c r="I779" s="178"/>
      <c r="J779" s="178"/>
      <c r="K779" s="178"/>
      <c r="L779" s="178"/>
    </row>
    <row r="780" spans="3:12" x14ac:dyDescent="0.2">
      <c r="C780" s="178"/>
      <c r="D780" s="178"/>
      <c r="E780" s="178"/>
      <c r="F780" s="178"/>
      <c r="G780" s="178"/>
      <c r="H780" s="178"/>
      <c r="I780" s="178"/>
      <c r="J780" s="178"/>
      <c r="K780" s="178"/>
      <c r="L780" s="178"/>
    </row>
    <row r="781" spans="3:12" x14ac:dyDescent="0.2">
      <c r="C781" s="178"/>
      <c r="D781" s="178"/>
      <c r="E781" s="178"/>
      <c r="F781" s="178"/>
      <c r="G781" s="178"/>
      <c r="H781" s="178"/>
      <c r="I781" s="178"/>
      <c r="J781" s="178"/>
      <c r="K781" s="178"/>
      <c r="L781" s="178"/>
    </row>
    <row r="782" spans="3:12" x14ac:dyDescent="0.2">
      <c r="C782" s="178"/>
      <c r="D782" s="178"/>
      <c r="E782" s="178"/>
      <c r="F782" s="178"/>
      <c r="G782" s="178"/>
      <c r="H782" s="178"/>
      <c r="I782" s="178"/>
      <c r="J782" s="178"/>
      <c r="K782" s="178"/>
      <c r="L782" s="178"/>
    </row>
    <row r="783" spans="3:12" x14ac:dyDescent="0.2">
      <c r="C783" s="178"/>
      <c r="D783" s="178"/>
      <c r="E783" s="178"/>
      <c r="F783" s="178"/>
      <c r="G783" s="178"/>
      <c r="H783" s="178"/>
      <c r="I783" s="178"/>
      <c r="J783" s="178"/>
      <c r="K783" s="178"/>
      <c r="L783" s="178"/>
    </row>
    <row r="784" spans="3:12" x14ac:dyDescent="0.2">
      <c r="C784" s="178"/>
      <c r="D784" s="178"/>
      <c r="E784" s="178"/>
      <c r="F784" s="178"/>
      <c r="G784" s="178"/>
      <c r="H784" s="178"/>
      <c r="I784" s="178"/>
      <c r="J784" s="178"/>
      <c r="K784" s="178"/>
      <c r="L784" s="178"/>
    </row>
    <row r="785" spans="3:12" x14ac:dyDescent="0.2">
      <c r="C785" s="178"/>
      <c r="D785" s="178"/>
      <c r="E785" s="178"/>
      <c r="F785" s="178"/>
      <c r="G785" s="178"/>
      <c r="H785" s="178"/>
      <c r="I785" s="178"/>
      <c r="J785" s="178"/>
      <c r="K785" s="178"/>
      <c r="L785" s="178"/>
    </row>
    <row r="786" spans="3:12" x14ac:dyDescent="0.2">
      <c r="C786" s="178"/>
      <c r="D786" s="178"/>
      <c r="E786" s="178"/>
      <c r="F786" s="178"/>
      <c r="G786" s="178"/>
      <c r="H786" s="178"/>
      <c r="I786" s="178"/>
      <c r="J786" s="178"/>
      <c r="K786" s="178"/>
      <c r="L786" s="178"/>
    </row>
    <row r="787" spans="3:12" x14ac:dyDescent="0.2">
      <c r="C787" s="178"/>
      <c r="D787" s="178"/>
      <c r="E787" s="178"/>
      <c r="F787" s="178"/>
      <c r="G787" s="178"/>
      <c r="H787" s="178"/>
      <c r="I787" s="178"/>
      <c r="J787" s="178"/>
      <c r="K787" s="178"/>
      <c r="L787" s="178"/>
    </row>
    <row r="788" spans="3:12" x14ac:dyDescent="0.2">
      <c r="C788" s="178"/>
      <c r="D788" s="178"/>
      <c r="E788" s="178"/>
      <c r="F788" s="178"/>
      <c r="G788" s="178"/>
      <c r="H788" s="178"/>
      <c r="I788" s="178"/>
      <c r="J788" s="178"/>
      <c r="K788" s="178"/>
      <c r="L788" s="178"/>
    </row>
    <row r="789" spans="3:12" x14ac:dyDescent="0.2">
      <c r="C789" s="178"/>
      <c r="D789" s="178"/>
      <c r="E789" s="178"/>
      <c r="F789" s="178"/>
      <c r="G789" s="178"/>
      <c r="H789" s="178"/>
      <c r="I789" s="178"/>
      <c r="J789" s="178"/>
      <c r="K789" s="178"/>
      <c r="L789" s="178"/>
    </row>
    <row r="790" spans="3:12" x14ac:dyDescent="0.2">
      <c r="C790" s="178"/>
      <c r="D790" s="178"/>
      <c r="E790" s="178"/>
      <c r="F790" s="178"/>
      <c r="G790" s="178"/>
      <c r="H790" s="178"/>
      <c r="I790" s="178"/>
      <c r="J790" s="178"/>
      <c r="K790" s="178"/>
      <c r="L790" s="178"/>
    </row>
    <row r="791" spans="3:12" x14ac:dyDescent="0.2">
      <c r="C791" s="178"/>
      <c r="D791" s="178"/>
      <c r="E791" s="178"/>
      <c r="F791" s="178"/>
      <c r="G791" s="178"/>
      <c r="H791" s="178"/>
      <c r="I791" s="178"/>
      <c r="J791" s="178"/>
      <c r="K791" s="178"/>
      <c r="L791" s="178"/>
    </row>
    <row r="792" spans="3:12" x14ac:dyDescent="0.2">
      <c r="C792" s="178"/>
      <c r="D792" s="178"/>
      <c r="E792" s="178"/>
      <c r="F792" s="178"/>
      <c r="G792" s="178"/>
      <c r="H792" s="178"/>
      <c r="I792" s="178"/>
      <c r="J792" s="178"/>
      <c r="K792" s="178"/>
      <c r="L792" s="178"/>
    </row>
    <row r="793" spans="3:12" x14ac:dyDescent="0.2">
      <c r="C793" s="178"/>
      <c r="D793" s="178"/>
      <c r="E793" s="178"/>
      <c r="F793" s="178"/>
      <c r="G793" s="178"/>
      <c r="H793" s="178"/>
      <c r="I793" s="178"/>
      <c r="J793" s="178"/>
      <c r="K793" s="178"/>
      <c r="L793" s="178"/>
    </row>
    <row r="794" spans="3:12" x14ac:dyDescent="0.2">
      <c r="C794" s="178"/>
      <c r="D794" s="178"/>
      <c r="E794" s="178"/>
      <c r="F794" s="178"/>
      <c r="G794" s="178"/>
      <c r="H794" s="178"/>
      <c r="I794" s="178"/>
      <c r="J794" s="178"/>
      <c r="K794" s="178"/>
      <c r="L794" s="178"/>
    </row>
    <row r="795" spans="3:12" x14ac:dyDescent="0.2">
      <c r="C795" s="178"/>
      <c r="D795" s="178"/>
      <c r="E795" s="178"/>
      <c r="F795" s="178"/>
      <c r="G795" s="178"/>
      <c r="H795" s="178"/>
      <c r="I795" s="178"/>
      <c r="J795" s="178"/>
      <c r="K795" s="178"/>
      <c r="L795" s="178"/>
    </row>
    <row r="796" spans="3:12" x14ac:dyDescent="0.2">
      <c r="C796" s="178"/>
      <c r="D796" s="178"/>
      <c r="E796" s="178"/>
      <c r="F796" s="178"/>
      <c r="G796" s="178"/>
      <c r="H796" s="178"/>
      <c r="I796" s="178"/>
      <c r="J796" s="178"/>
      <c r="K796" s="178"/>
      <c r="L796" s="178"/>
    </row>
    <row r="797" spans="3:12" x14ac:dyDescent="0.2">
      <c r="C797" s="178"/>
      <c r="D797" s="178"/>
      <c r="E797" s="178"/>
      <c r="F797" s="178"/>
      <c r="G797" s="178"/>
      <c r="H797" s="178"/>
      <c r="I797" s="178"/>
      <c r="J797" s="178"/>
      <c r="K797" s="178"/>
      <c r="L797" s="178"/>
    </row>
    <row r="798" spans="3:12" x14ac:dyDescent="0.2">
      <c r="C798" s="178"/>
      <c r="D798" s="178"/>
      <c r="E798" s="178"/>
      <c r="F798" s="178"/>
      <c r="G798" s="178"/>
      <c r="H798" s="178"/>
      <c r="I798" s="178"/>
      <c r="J798" s="178"/>
      <c r="K798" s="178"/>
      <c r="L798" s="178"/>
    </row>
    <row r="799" spans="3:12" x14ac:dyDescent="0.2">
      <c r="C799" s="178"/>
      <c r="D799" s="178"/>
      <c r="E799" s="178"/>
      <c r="F799" s="178"/>
      <c r="G799" s="178"/>
      <c r="H799" s="178"/>
      <c r="I799" s="178"/>
      <c r="J799" s="178"/>
      <c r="K799" s="178"/>
      <c r="L799" s="178"/>
    </row>
    <row r="800" spans="3:12" x14ac:dyDescent="0.2">
      <c r="C800" s="178"/>
      <c r="D800" s="178"/>
      <c r="E800" s="178"/>
      <c r="F800" s="178"/>
      <c r="G800" s="178"/>
      <c r="H800" s="178"/>
      <c r="I800" s="178"/>
      <c r="J800" s="178"/>
      <c r="K800" s="178"/>
      <c r="L800" s="178"/>
    </row>
    <row r="801" spans="3:12" x14ac:dyDescent="0.2">
      <c r="C801" s="178"/>
      <c r="D801" s="178"/>
      <c r="E801" s="178"/>
      <c r="F801" s="178"/>
      <c r="G801" s="178"/>
      <c r="H801" s="178"/>
      <c r="I801" s="178"/>
      <c r="J801" s="178"/>
      <c r="K801" s="178"/>
      <c r="L801" s="178"/>
    </row>
    <row r="802" spans="3:12" x14ac:dyDescent="0.2">
      <c r="C802" s="178"/>
      <c r="D802" s="178"/>
      <c r="E802" s="178"/>
      <c r="F802" s="178"/>
      <c r="G802" s="178"/>
      <c r="H802" s="178"/>
      <c r="I802" s="178"/>
      <c r="J802" s="178"/>
      <c r="K802" s="178"/>
      <c r="L802" s="178"/>
    </row>
    <row r="803" spans="3:12" x14ac:dyDescent="0.2">
      <c r="C803" s="178"/>
      <c r="D803" s="178"/>
      <c r="E803" s="178"/>
      <c r="F803" s="178"/>
      <c r="G803" s="178"/>
      <c r="H803" s="178"/>
      <c r="I803" s="178"/>
      <c r="J803" s="178"/>
      <c r="K803" s="178"/>
      <c r="L803" s="178"/>
    </row>
    <row r="804" spans="3:12" x14ac:dyDescent="0.2">
      <c r="C804" s="178"/>
      <c r="D804" s="178"/>
      <c r="E804" s="178"/>
      <c r="F804" s="178"/>
      <c r="G804" s="178"/>
      <c r="H804" s="178"/>
      <c r="I804" s="178"/>
      <c r="J804" s="178"/>
      <c r="K804" s="178"/>
      <c r="L804" s="178"/>
    </row>
    <row r="805" spans="3:12" x14ac:dyDescent="0.2">
      <c r="C805" s="178"/>
      <c r="D805" s="178"/>
      <c r="E805" s="178"/>
      <c r="F805" s="178"/>
      <c r="G805" s="178"/>
      <c r="H805" s="178"/>
      <c r="I805" s="178"/>
      <c r="J805" s="178"/>
      <c r="K805" s="178"/>
      <c r="L805" s="178"/>
    </row>
    <row r="806" spans="3:12" x14ac:dyDescent="0.2">
      <c r="C806" s="178"/>
      <c r="D806" s="178"/>
      <c r="E806" s="178"/>
      <c r="F806" s="178"/>
      <c r="G806" s="178"/>
      <c r="H806" s="178"/>
      <c r="I806" s="178"/>
      <c r="J806" s="178"/>
      <c r="K806" s="178"/>
      <c r="L806" s="178"/>
    </row>
    <row r="807" spans="3:12" x14ac:dyDescent="0.2">
      <c r="C807" s="178"/>
      <c r="D807" s="178"/>
      <c r="E807" s="178"/>
      <c r="F807" s="178"/>
      <c r="G807" s="178"/>
      <c r="H807" s="178"/>
      <c r="I807" s="178"/>
      <c r="J807" s="178"/>
      <c r="K807" s="178"/>
      <c r="L807" s="178"/>
    </row>
    <row r="808" spans="3:12" x14ac:dyDescent="0.2">
      <c r="C808" s="178"/>
      <c r="D808" s="178"/>
      <c r="E808" s="178"/>
      <c r="F808" s="178"/>
      <c r="G808" s="178"/>
      <c r="H808" s="178"/>
      <c r="I808" s="178"/>
      <c r="J808" s="178"/>
      <c r="K808" s="178"/>
      <c r="L808" s="178"/>
    </row>
    <row r="809" spans="3:12" x14ac:dyDescent="0.2">
      <c r="C809" s="178"/>
      <c r="D809" s="178"/>
      <c r="E809" s="178"/>
      <c r="F809" s="178"/>
      <c r="G809" s="178"/>
      <c r="H809" s="178"/>
      <c r="I809" s="178"/>
      <c r="J809" s="178"/>
      <c r="K809" s="178"/>
      <c r="L809" s="178"/>
    </row>
    <row r="810" spans="3:12" x14ac:dyDescent="0.2">
      <c r="C810" s="178"/>
      <c r="D810" s="178"/>
      <c r="E810" s="178"/>
      <c r="F810" s="178"/>
      <c r="G810" s="178"/>
      <c r="H810" s="178"/>
      <c r="I810" s="178"/>
      <c r="J810" s="178"/>
      <c r="K810" s="178"/>
      <c r="L810" s="178"/>
    </row>
    <row r="811" spans="3:12" x14ac:dyDescent="0.2">
      <c r="C811" s="178"/>
      <c r="D811" s="178"/>
      <c r="E811" s="178"/>
      <c r="F811" s="178"/>
      <c r="G811" s="178"/>
      <c r="H811" s="178"/>
      <c r="I811" s="178"/>
      <c r="J811" s="178"/>
      <c r="K811" s="178"/>
      <c r="L811" s="178"/>
    </row>
    <row r="812" spans="3:12" x14ac:dyDescent="0.2">
      <c r="C812" s="178"/>
      <c r="D812" s="178"/>
      <c r="E812" s="178"/>
      <c r="F812" s="178"/>
      <c r="G812" s="178"/>
      <c r="H812" s="178"/>
      <c r="I812" s="178"/>
      <c r="J812" s="178"/>
      <c r="K812" s="178"/>
      <c r="L812" s="178"/>
    </row>
    <row r="813" spans="3:12" x14ac:dyDescent="0.2">
      <c r="C813" s="178"/>
      <c r="D813" s="178"/>
      <c r="E813" s="178"/>
      <c r="F813" s="178"/>
      <c r="G813" s="178"/>
      <c r="H813" s="178"/>
      <c r="I813" s="178"/>
      <c r="J813" s="178"/>
      <c r="K813" s="178"/>
      <c r="L813" s="178"/>
    </row>
    <row r="814" spans="3:12" x14ac:dyDescent="0.2">
      <c r="C814" s="178"/>
      <c r="D814" s="178"/>
      <c r="E814" s="178"/>
      <c r="F814" s="178"/>
      <c r="G814" s="178"/>
      <c r="H814" s="178"/>
      <c r="I814" s="178"/>
      <c r="J814" s="178"/>
      <c r="K814" s="178"/>
      <c r="L814" s="178"/>
    </row>
    <row r="815" spans="3:12" x14ac:dyDescent="0.2">
      <c r="C815" s="178"/>
      <c r="D815" s="178"/>
      <c r="E815" s="178"/>
      <c r="F815" s="178"/>
      <c r="G815" s="178"/>
      <c r="H815" s="178"/>
      <c r="I815" s="178"/>
      <c r="J815" s="178"/>
      <c r="K815" s="178"/>
      <c r="L815" s="178"/>
    </row>
    <row r="816" spans="3:12" x14ac:dyDescent="0.2">
      <c r="C816" s="178"/>
      <c r="D816" s="178"/>
      <c r="E816" s="178"/>
      <c r="F816" s="178"/>
      <c r="G816" s="178"/>
      <c r="H816" s="178"/>
      <c r="I816" s="178"/>
      <c r="J816" s="178"/>
      <c r="K816" s="178"/>
      <c r="L816" s="178"/>
    </row>
    <row r="817" spans="3:12" x14ac:dyDescent="0.2">
      <c r="C817" s="178"/>
      <c r="D817" s="178"/>
      <c r="E817" s="178"/>
      <c r="F817" s="178"/>
      <c r="G817" s="178"/>
      <c r="H817" s="178"/>
      <c r="I817" s="178"/>
      <c r="J817" s="178"/>
      <c r="K817" s="178"/>
      <c r="L817" s="178"/>
    </row>
    <row r="818" spans="3:12" x14ac:dyDescent="0.2">
      <c r="C818" s="178"/>
      <c r="D818" s="178"/>
      <c r="E818" s="178"/>
      <c r="F818" s="178"/>
      <c r="G818" s="178"/>
      <c r="H818" s="178"/>
      <c r="I818" s="178"/>
      <c r="J818" s="178"/>
      <c r="K818" s="178"/>
      <c r="L818" s="178"/>
    </row>
    <row r="819" spans="3:12" x14ac:dyDescent="0.2">
      <c r="C819" s="178"/>
      <c r="D819" s="178"/>
      <c r="E819" s="178"/>
      <c r="F819" s="178"/>
      <c r="G819" s="178"/>
      <c r="H819" s="178"/>
      <c r="I819" s="178"/>
      <c r="J819" s="178"/>
      <c r="K819" s="178"/>
      <c r="L819" s="178"/>
    </row>
    <row r="820" spans="3:12" x14ac:dyDescent="0.2">
      <c r="C820" s="178"/>
      <c r="D820" s="178"/>
      <c r="E820" s="178"/>
      <c r="F820" s="178"/>
      <c r="G820" s="178"/>
      <c r="H820" s="178"/>
      <c r="I820" s="178"/>
      <c r="J820" s="178"/>
      <c r="K820" s="178"/>
      <c r="L820" s="178"/>
    </row>
    <row r="821" spans="3:12" x14ac:dyDescent="0.2">
      <c r="C821" s="178"/>
      <c r="D821" s="178"/>
      <c r="E821" s="178"/>
      <c r="F821" s="178"/>
      <c r="G821" s="178"/>
      <c r="H821" s="178"/>
      <c r="I821" s="178"/>
      <c r="J821" s="178"/>
      <c r="K821" s="178"/>
      <c r="L821" s="178"/>
    </row>
    <row r="822" spans="3:12" x14ac:dyDescent="0.2">
      <c r="C822" s="178"/>
      <c r="D822" s="178"/>
      <c r="E822" s="178"/>
      <c r="F822" s="178"/>
      <c r="G822" s="178"/>
      <c r="H822" s="178"/>
      <c r="I822" s="178"/>
      <c r="J822" s="178"/>
      <c r="K822" s="178"/>
      <c r="L822" s="178"/>
    </row>
    <row r="823" spans="3:12" x14ac:dyDescent="0.2">
      <c r="C823" s="178"/>
      <c r="D823" s="178"/>
      <c r="E823" s="178"/>
      <c r="F823" s="178"/>
      <c r="G823" s="178"/>
      <c r="H823" s="178"/>
      <c r="I823" s="178"/>
      <c r="J823" s="178"/>
      <c r="K823" s="178"/>
      <c r="L823" s="178"/>
    </row>
    <row r="824" spans="3:12" x14ac:dyDescent="0.2">
      <c r="C824" s="178"/>
      <c r="D824" s="178"/>
      <c r="E824" s="178"/>
      <c r="F824" s="178"/>
      <c r="G824" s="178"/>
      <c r="H824" s="178"/>
      <c r="I824" s="178"/>
      <c r="J824" s="178"/>
      <c r="K824" s="178"/>
      <c r="L824" s="178"/>
    </row>
    <row r="825" spans="3:12" x14ac:dyDescent="0.2">
      <c r="C825" s="178"/>
      <c r="D825" s="178"/>
      <c r="E825" s="178"/>
      <c r="F825" s="178"/>
      <c r="G825" s="178"/>
      <c r="H825" s="178"/>
      <c r="I825" s="178"/>
      <c r="J825" s="178"/>
      <c r="K825" s="178"/>
      <c r="L825" s="178"/>
    </row>
    <row r="826" spans="3:12" x14ac:dyDescent="0.2">
      <c r="C826" s="178"/>
      <c r="D826" s="178"/>
      <c r="E826" s="178"/>
      <c r="F826" s="178"/>
      <c r="G826" s="178"/>
      <c r="H826" s="178"/>
      <c r="I826" s="178"/>
      <c r="J826" s="178"/>
      <c r="K826" s="178"/>
      <c r="L826" s="178"/>
    </row>
    <row r="827" spans="3:12" x14ac:dyDescent="0.2">
      <c r="C827" s="178"/>
      <c r="D827" s="178"/>
      <c r="E827" s="178"/>
      <c r="F827" s="178"/>
      <c r="G827" s="178"/>
      <c r="H827" s="178"/>
      <c r="I827" s="178"/>
      <c r="J827" s="178"/>
      <c r="K827" s="178"/>
      <c r="L827" s="178"/>
    </row>
    <row r="828" spans="3:12" x14ac:dyDescent="0.2">
      <c r="C828" s="178"/>
      <c r="D828" s="178"/>
      <c r="E828" s="178"/>
      <c r="F828" s="178"/>
      <c r="G828" s="178"/>
      <c r="H828" s="178"/>
      <c r="I828" s="178"/>
      <c r="J828" s="178"/>
      <c r="K828" s="178"/>
      <c r="L828" s="178"/>
    </row>
    <row r="829" spans="3:12" x14ac:dyDescent="0.2">
      <c r="C829" s="178"/>
      <c r="D829" s="178"/>
      <c r="E829" s="178"/>
      <c r="F829" s="178"/>
      <c r="G829" s="178"/>
      <c r="H829" s="178"/>
      <c r="I829" s="178"/>
      <c r="J829" s="178"/>
      <c r="K829" s="178"/>
      <c r="L829" s="178"/>
    </row>
    <row r="830" spans="3:12" x14ac:dyDescent="0.2">
      <c r="C830" s="178"/>
      <c r="D830" s="178"/>
      <c r="E830" s="178"/>
      <c r="F830" s="178"/>
      <c r="G830" s="178"/>
      <c r="H830" s="178"/>
      <c r="I830" s="178"/>
      <c r="J830" s="178"/>
      <c r="K830" s="178"/>
      <c r="L830" s="178"/>
    </row>
    <row r="831" spans="3:12" x14ac:dyDescent="0.2">
      <c r="C831" s="178"/>
      <c r="D831" s="178"/>
      <c r="E831" s="178"/>
      <c r="F831" s="178"/>
      <c r="G831" s="178"/>
      <c r="H831" s="178"/>
      <c r="I831" s="178"/>
      <c r="J831" s="178"/>
      <c r="K831" s="178"/>
      <c r="L831" s="178"/>
    </row>
    <row r="832" spans="3:12" x14ac:dyDescent="0.2">
      <c r="C832" s="178"/>
      <c r="D832" s="178"/>
      <c r="E832" s="178"/>
      <c r="F832" s="178"/>
      <c r="G832" s="178"/>
      <c r="H832" s="178"/>
      <c r="I832" s="178"/>
      <c r="J832" s="178"/>
      <c r="K832" s="178"/>
      <c r="L832" s="178"/>
    </row>
    <row r="833" spans="3:12" x14ac:dyDescent="0.2">
      <c r="C833" s="178"/>
      <c r="D833" s="178"/>
      <c r="E833" s="178"/>
      <c r="F833" s="178"/>
      <c r="G833" s="178"/>
      <c r="H833" s="178"/>
      <c r="I833" s="178"/>
      <c r="J833" s="178"/>
      <c r="K833" s="178"/>
      <c r="L833" s="178"/>
    </row>
    <row r="834" spans="3:12" x14ac:dyDescent="0.2">
      <c r="C834" s="178"/>
      <c r="D834" s="178"/>
      <c r="E834" s="178"/>
      <c r="F834" s="178"/>
      <c r="G834" s="178"/>
      <c r="H834" s="178"/>
      <c r="I834" s="178"/>
      <c r="J834" s="178"/>
      <c r="K834" s="178"/>
      <c r="L834" s="178"/>
    </row>
    <row r="835" spans="3:12" x14ac:dyDescent="0.2">
      <c r="C835" s="178"/>
      <c r="D835" s="178"/>
      <c r="E835" s="178"/>
      <c r="F835" s="178"/>
      <c r="G835" s="178"/>
      <c r="H835" s="178"/>
      <c r="I835" s="178"/>
      <c r="J835" s="178"/>
      <c r="K835" s="178"/>
      <c r="L835" s="178"/>
    </row>
    <row r="836" spans="3:12" x14ac:dyDescent="0.2">
      <c r="C836" s="178"/>
      <c r="D836" s="178"/>
      <c r="E836" s="178"/>
      <c r="F836" s="178"/>
      <c r="G836" s="178"/>
      <c r="H836" s="178"/>
      <c r="I836" s="178"/>
      <c r="J836" s="178"/>
      <c r="K836" s="178"/>
      <c r="L836" s="178"/>
    </row>
    <row r="837" spans="3:12" x14ac:dyDescent="0.2">
      <c r="C837" s="178"/>
      <c r="D837" s="178"/>
      <c r="E837" s="178"/>
      <c r="F837" s="178"/>
      <c r="G837" s="178"/>
      <c r="H837" s="178"/>
      <c r="I837" s="178"/>
      <c r="J837" s="178"/>
      <c r="K837" s="178"/>
      <c r="L837" s="178"/>
    </row>
    <row r="838" spans="3:12" x14ac:dyDescent="0.2">
      <c r="C838" s="178"/>
      <c r="D838" s="178"/>
      <c r="E838" s="178"/>
      <c r="F838" s="178"/>
      <c r="G838" s="178"/>
      <c r="H838" s="178"/>
      <c r="I838" s="178"/>
      <c r="J838" s="178"/>
      <c r="K838" s="178"/>
      <c r="L838" s="178"/>
    </row>
    <row r="839" spans="3:12" x14ac:dyDescent="0.2">
      <c r="C839" s="178"/>
      <c r="D839" s="178"/>
      <c r="E839" s="178"/>
      <c r="F839" s="178"/>
      <c r="G839" s="178"/>
      <c r="H839" s="178"/>
      <c r="I839" s="178"/>
      <c r="J839" s="178"/>
      <c r="K839" s="178"/>
      <c r="L839" s="178"/>
    </row>
    <row r="840" spans="3:12" x14ac:dyDescent="0.2">
      <c r="C840" s="178"/>
      <c r="D840" s="178"/>
      <c r="E840" s="178"/>
      <c r="F840" s="178"/>
      <c r="G840" s="178"/>
      <c r="H840" s="178"/>
      <c r="I840" s="178"/>
      <c r="J840" s="178"/>
      <c r="K840" s="178"/>
      <c r="L840" s="178"/>
    </row>
    <row r="841" spans="3:12" x14ac:dyDescent="0.2">
      <c r="C841" s="178"/>
      <c r="D841" s="178"/>
      <c r="E841" s="178"/>
      <c r="F841" s="178"/>
      <c r="G841" s="178"/>
      <c r="H841" s="178"/>
      <c r="I841" s="178"/>
      <c r="J841" s="178"/>
      <c r="K841" s="178"/>
      <c r="L841" s="178"/>
    </row>
    <row r="842" spans="3:12" x14ac:dyDescent="0.2">
      <c r="C842" s="178"/>
      <c r="D842" s="178"/>
      <c r="E842" s="178"/>
      <c r="F842" s="178"/>
      <c r="G842" s="178"/>
      <c r="H842" s="178"/>
      <c r="I842" s="178"/>
      <c r="J842" s="178"/>
      <c r="K842" s="178"/>
      <c r="L842" s="178"/>
    </row>
    <row r="843" spans="3:12" x14ac:dyDescent="0.2">
      <c r="C843" s="178"/>
      <c r="D843" s="178"/>
      <c r="E843" s="178"/>
      <c r="F843" s="178"/>
      <c r="G843" s="178"/>
      <c r="H843" s="178"/>
      <c r="I843" s="178"/>
      <c r="J843" s="178"/>
      <c r="K843" s="178"/>
      <c r="L843" s="178"/>
    </row>
    <row r="844" spans="3:12" x14ac:dyDescent="0.2">
      <c r="C844" s="178"/>
      <c r="D844" s="178"/>
      <c r="E844" s="178"/>
      <c r="F844" s="178"/>
      <c r="G844" s="178"/>
      <c r="H844" s="178"/>
      <c r="I844" s="178"/>
      <c r="J844" s="178"/>
      <c r="K844" s="178"/>
      <c r="L844" s="178"/>
    </row>
    <row r="845" spans="3:12" x14ac:dyDescent="0.2">
      <c r="C845" s="178"/>
      <c r="D845" s="178"/>
      <c r="E845" s="178"/>
      <c r="F845" s="178"/>
      <c r="G845" s="178"/>
      <c r="H845" s="178"/>
      <c r="I845" s="178"/>
      <c r="J845" s="178"/>
      <c r="K845" s="178"/>
      <c r="L845" s="178"/>
    </row>
    <row r="846" spans="3:12" x14ac:dyDescent="0.2">
      <c r="C846" s="178"/>
      <c r="D846" s="178"/>
      <c r="E846" s="178"/>
      <c r="F846" s="178"/>
      <c r="G846" s="178"/>
      <c r="H846" s="178"/>
      <c r="I846" s="178"/>
      <c r="J846" s="178"/>
      <c r="K846" s="178"/>
      <c r="L846" s="178"/>
    </row>
    <row r="847" spans="3:12" x14ac:dyDescent="0.2">
      <c r="C847" s="178"/>
      <c r="D847" s="178"/>
      <c r="E847" s="178"/>
      <c r="F847" s="178"/>
      <c r="G847" s="178"/>
      <c r="H847" s="178"/>
      <c r="I847" s="178"/>
      <c r="J847" s="178"/>
      <c r="K847" s="178"/>
      <c r="L847" s="178"/>
    </row>
    <row r="848" spans="3:12" x14ac:dyDescent="0.2">
      <c r="C848" s="178"/>
      <c r="D848" s="178"/>
      <c r="E848" s="178"/>
      <c r="F848" s="178"/>
      <c r="G848" s="178"/>
      <c r="H848" s="178"/>
      <c r="I848" s="178"/>
      <c r="J848" s="178"/>
      <c r="K848" s="178"/>
      <c r="L848" s="178"/>
    </row>
    <row r="849" spans="3:12" x14ac:dyDescent="0.2">
      <c r="C849" s="178"/>
      <c r="D849" s="178"/>
      <c r="E849" s="178"/>
      <c r="F849" s="178"/>
      <c r="G849" s="178"/>
      <c r="H849" s="178"/>
      <c r="I849" s="178"/>
      <c r="J849" s="178"/>
      <c r="K849" s="178"/>
      <c r="L849" s="178"/>
    </row>
    <row r="850" spans="3:12" x14ac:dyDescent="0.2">
      <c r="C850" s="178"/>
      <c r="D850" s="178"/>
      <c r="E850" s="178"/>
      <c r="F850" s="178"/>
      <c r="G850" s="178"/>
      <c r="H850" s="178"/>
      <c r="I850" s="178"/>
      <c r="J850" s="178"/>
      <c r="K850" s="178"/>
      <c r="L850" s="178"/>
    </row>
    <row r="851" spans="3:12" x14ac:dyDescent="0.2">
      <c r="C851" s="178"/>
      <c r="D851" s="178"/>
      <c r="E851" s="178"/>
      <c r="F851" s="178"/>
      <c r="G851" s="178"/>
      <c r="H851" s="178"/>
      <c r="I851" s="178"/>
      <c r="J851" s="178"/>
      <c r="K851" s="178"/>
      <c r="L851" s="178"/>
    </row>
    <row r="852" spans="3:12" x14ac:dyDescent="0.2">
      <c r="C852" s="178"/>
      <c r="D852" s="178"/>
      <c r="E852" s="178"/>
      <c r="F852" s="178"/>
      <c r="G852" s="178"/>
      <c r="H852" s="178"/>
      <c r="I852" s="178"/>
      <c r="J852" s="178"/>
      <c r="K852" s="178"/>
      <c r="L852" s="178"/>
    </row>
    <row r="853" spans="3:12" x14ac:dyDescent="0.2">
      <c r="C853" s="178"/>
      <c r="D853" s="178"/>
      <c r="E853" s="178"/>
      <c r="F853" s="178"/>
      <c r="G853" s="178"/>
      <c r="H853" s="178"/>
      <c r="I853" s="178"/>
      <c r="J853" s="178"/>
      <c r="K853" s="178"/>
      <c r="L853" s="178"/>
    </row>
    <row r="854" spans="3:12" x14ac:dyDescent="0.2">
      <c r="C854" s="178"/>
      <c r="D854" s="178"/>
      <c r="E854" s="178"/>
      <c r="F854" s="178"/>
      <c r="G854" s="178"/>
      <c r="H854" s="178"/>
      <c r="I854" s="178"/>
      <c r="J854" s="178"/>
      <c r="K854" s="178"/>
      <c r="L854" s="178"/>
    </row>
    <row r="855" spans="3:12" x14ac:dyDescent="0.2">
      <c r="C855" s="178"/>
      <c r="D855" s="178"/>
      <c r="E855" s="178"/>
      <c r="F855" s="178"/>
      <c r="G855" s="178"/>
      <c r="H855" s="178"/>
      <c r="I855" s="178"/>
      <c r="J855" s="178"/>
      <c r="K855" s="178"/>
      <c r="L855" s="178"/>
    </row>
    <row r="856" spans="3:12" x14ac:dyDescent="0.2">
      <c r="C856" s="178"/>
      <c r="D856" s="178"/>
      <c r="E856" s="178"/>
      <c r="F856" s="178"/>
      <c r="G856" s="178"/>
      <c r="H856" s="178"/>
      <c r="I856" s="178"/>
      <c r="J856" s="178"/>
      <c r="K856" s="178"/>
      <c r="L856" s="178"/>
    </row>
    <row r="857" spans="3:12" x14ac:dyDescent="0.2">
      <c r="C857" s="178"/>
      <c r="D857" s="178"/>
      <c r="E857" s="178"/>
      <c r="F857" s="178"/>
      <c r="G857" s="178"/>
      <c r="H857" s="178"/>
      <c r="I857" s="178"/>
      <c r="J857" s="178"/>
      <c r="K857" s="178"/>
      <c r="L857" s="178"/>
    </row>
    <row r="858" spans="3:12" x14ac:dyDescent="0.2">
      <c r="C858" s="178"/>
      <c r="D858" s="178"/>
      <c r="E858" s="178"/>
      <c r="F858" s="178"/>
      <c r="G858" s="178"/>
      <c r="H858" s="178"/>
      <c r="I858" s="178"/>
      <c r="J858" s="178"/>
      <c r="K858" s="178"/>
      <c r="L858" s="178"/>
    </row>
    <row r="859" spans="3:12" x14ac:dyDescent="0.2">
      <c r="C859" s="178"/>
      <c r="D859" s="178"/>
      <c r="E859" s="178"/>
      <c r="F859" s="178"/>
      <c r="G859" s="178"/>
      <c r="H859" s="178"/>
      <c r="I859" s="178"/>
      <c r="J859" s="178"/>
      <c r="K859" s="178"/>
      <c r="L859" s="178"/>
    </row>
    <row r="860" spans="3:12" x14ac:dyDescent="0.2">
      <c r="C860" s="178"/>
      <c r="D860" s="178"/>
      <c r="E860" s="178"/>
      <c r="F860" s="178"/>
      <c r="G860" s="178"/>
      <c r="H860" s="178"/>
      <c r="I860" s="178"/>
      <c r="J860" s="178"/>
      <c r="K860" s="178"/>
      <c r="L860" s="178"/>
    </row>
    <row r="861" spans="3:12" x14ac:dyDescent="0.2">
      <c r="C861" s="178"/>
      <c r="D861" s="178"/>
      <c r="E861" s="178"/>
      <c r="F861" s="178"/>
      <c r="G861" s="178"/>
      <c r="H861" s="178"/>
      <c r="I861" s="178"/>
      <c r="J861" s="178"/>
      <c r="K861" s="178"/>
      <c r="L861" s="178"/>
    </row>
    <row r="862" spans="3:12" x14ac:dyDescent="0.2">
      <c r="C862" s="178"/>
      <c r="D862" s="178"/>
      <c r="E862" s="178"/>
      <c r="F862" s="178"/>
      <c r="G862" s="178"/>
      <c r="H862" s="178"/>
      <c r="I862" s="178"/>
      <c r="J862" s="178"/>
      <c r="K862" s="178"/>
      <c r="L862" s="178"/>
    </row>
    <row r="863" spans="3:12" x14ac:dyDescent="0.2">
      <c r="C863" s="178"/>
      <c r="D863" s="178"/>
      <c r="E863" s="178"/>
      <c r="F863" s="178"/>
      <c r="G863" s="178"/>
      <c r="H863" s="178"/>
      <c r="I863" s="178"/>
      <c r="J863" s="178"/>
      <c r="K863" s="178"/>
      <c r="L863" s="178"/>
    </row>
    <row r="864" spans="3:12" x14ac:dyDescent="0.2">
      <c r="C864" s="178"/>
      <c r="D864" s="178"/>
      <c r="E864" s="178"/>
      <c r="F864" s="178"/>
      <c r="G864" s="178"/>
      <c r="H864" s="178"/>
      <c r="I864" s="178"/>
      <c r="J864" s="178"/>
      <c r="K864" s="178"/>
      <c r="L864" s="178"/>
    </row>
    <row r="865" spans="3:12" x14ac:dyDescent="0.2">
      <c r="C865" s="178"/>
      <c r="D865" s="178"/>
      <c r="E865" s="178"/>
      <c r="F865" s="178"/>
      <c r="G865" s="178"/>
      <c r="H865" s="178"/>
      <c r="I865" s="178"/>
      <c r="J865" s="178"/>
      <c r="K865" s="178"/>
      <c r="L865" s="178"/>
    </row>
    <row r="866" spans="3:12" x14ac:dyDescent="0.2">
      <c r="C866" s="178"/>
      <c r="D866" s="178"/>
      <c r="E866" s="178"/>
      <c r="F866" s="178"/>
      <c r="G866" s="178"/>
      <c r="H866" s="178"/>
      <c r="I866" s="178"/>
      <c r="J866" s="178"/>
      <c r="K866" s="178"/>
      <c r="L866" s="178"/>
    </row>
    <row r="867" spans="3:12" x14ac:dyDescent="0.2">
      <c r="C867" s="178"/>
      <c r="D867" s="178"/>
      <c r="E867" s="178"/>
      <c r="F867" s="178"/>
      <c r="G867" s="178"/>
      <c r="H867" s="178"/>
      <c r="I867" s="178"/>
      <c r="J867" s="178"/>
      <c r="K867" s="178"/>
      <c r="L867" s="178"/>
    </row>
    <row r="868" spans="3:12" x14ac:dyDescent="0.2">
      <c r="C868" s="178"/>
      <c r="D868" s="178"/>
      <c r="E868" s="178"/>
      <c r="F868" s="178"/>
      <c r="G868" s="178"/>
      <c r="H868" s="178"/>
      <c r="I868" s="178"/>
      <c r="J868" s="178"/>
      <c r="K868" s="178"/>
      <c r="L868" s="178"/>
    </row>
    <row r="869" spans="3:12" x14ac:dyDescent="0.2">
      <c r="C869" s="178"/>
      <c r="D869" s="178"/>
      <c r="E869" s="178"/>
      <c r="F869" s="178"/>
      <c r="G869" s="178"/>
      <c r="H869" s="178"/>
      <c r="I869" s="178"/>
      <c r="J869" s="178"/>
      <c r="K869" s="178"/>
      <c r="L869" s="178"/>
    </row>
    <row r="870" spans="3:12" x14ac:dyDescent="0.2">
      <c r="C870" s="178"/>
      <c r="D870" s="178"/>
      <c r="E870" s="178"/>
      <c r="F870" s="178"/>
      <c r="G870" s="178"/>
      <c r="H870" s="178"/>
      <c r="I870" s="178"/>
      <c r="J870" s="178"/>
      <c r="K870" s="178"/>
      <c r="L870" s="178"/>
    </row>
    <row r="871" spans="3:12" x14ac:dyDescent="0.2">
      <c r="C871" s="178"/>
      <c r="D871" s="178"/>
      <c r="E871" s="178"/>
      <c r="F871" s="178"/>
      <c r="G871" s="178"/>
      <c r="H871" s="178"/>
      <c r="I871" s="178"/>
      <c r="J871" s="178"/>
      <c r="K871" s="178"/>
      <c r="L871" s="178"/>
    </row>
    <row r="872" spans="3:12" x14ac:dyDescent="0.2">
      <c r="C872" s="178"/>
      <c r="D872" s="178"/>
      <c r="E872" s="178"/>
      <c r="F872" s="178"/>
      <c r="G872" s="178"/>
      <c r="H872" s="178"/>
      <c r="I872" s="178"/>
      <c r="J872" s="178"/>
      <c r="K872" s="178"/>
      <c r="L872" s="178"/>
    </row>
    <row r="873" spans="3:12" x14ac:dyDescent="0.2">
      <c r="C873" s="178"/>
      <c r="D873" s="178"/>
      <c r="E873" s="178"/>
      <c r="F873" s="178"/>
      <c r="G873" s="178"/>
      <c r="H873" s="178"/>
      <c r="I873" s="178"/>
      <c r="J873" s="178"/>
      <c r="K873" s="178"/>
      <c r="L873" s="178"/>
    </row>
    <row r="874" spans="3:12" x14ac:dyDescent="0.2">
      <c r="C874" s="178"/>
      <c r="D874" s="178"/>
      <c r="E874" s="178"/>
      <c r="F874" s="178"/>
      <c r="G874" s="178"/>
      <c r="H874" s="178"/>
      <c r="I874" s="178"/>
      <c r="J874" s="178"/>
      <c r="K874" s="178"/>
      <c r="L874" s="178"/>
    </row>
    <row r="875" spans="3:12" x14ac:dyDescent="0.2">
      <c r="C875" s="178"/>
      <c r="D875" s="178"/>
      <c r="E875" s="178"/>
      <c r="F875" s="178"/>
      <c r="G875" s="178"/>
      <c r="H875" s="178"/>
      <c r="I875" s="178"/>
      <c r="J875" s="178"/>
      <c r="K875" s="178"/>
      <c r="L875" s="178"/>
    </row>
    <row r="876" spans="3:12" x14ac:dyDescent="0.2">
      <c r="C876" s="178"/>
      <c r="D876" s="178"/>
      <c r="E876" s="178"/>
      <c r="F876" s="178"/>
      <c r="G876" s="178"/>
      <c r="H876" s="178"/>
      <c r="I876" s="178"/>
      <c r="J876" s="178"/>
      <c r="K876" s="178"/>
      <c r="L876" s="178"/>
    </row>
    <row r="877" spans="3:12" x14ac:dyDescent="0.2">
      <c r="C877" s="178"/>
      <c r="D877" s="178"/>
      <c r="E877" s="178"/>
      <c r="F877" s="178"/>
      <c r="G877" s="178"/>
      <c r="H877" s="178"/>
      <c r="I877" s="178"/>
      <c r="J877" s="178"/>
      <c r="K877" s="178"/>
      <c r="L877" s="178"/>
    </row>
    <row r="878" spans="3:12" x14ac:dyDescent="0.2">
      <c r="C878" s="178"/>
      <c r="D878" s="178"/>
      <c r="E878" s="178"/>
      <c r="F878" s="178"/>
      <c r="G878" s="178"/>
      <c r="H878" s="178"/>
      <c r="I878" s="178"/>
      <c r="J878" s="178"/>
      <c r="K878" s="178"/>
      <c r="L878" s="178"/>
    </row>
    <row r="879" spans="3:12" x14ac:dyDescent="0.2">
      <c r="C879" s="178"/>
      <c r="D879" s="178"/>
      <c r="E879" s="178"/>
      <c r="F879" s="178"/>
      <c r="G879" s="178"/>
      <c r="H879" s="178"/>
      <c r="I879" s="178"/>
      <c r="J879" s="178"/>
      <c r="K879" s="178"/>
      <c r="L879" s="178"/>
    </row>
    <row r="880" spans="3:12" x14ac:dyDescent="0.2">
      <c r="C880" s="178"/>
      <c r="D880" s="178"/>
      <c r="E880" s="178"/>
      <c r="F880" s="178"/>
      <c r="G880" s="178"/>
      <c r="H880" s="178"/>
      <c r="I880" s="178"/>
      <c r="J880" s="178"/>
      <c r="K880" s="178"/>
      <c r="L880" s="178"/>
    </row>
    <row r="881" spans="3:12" x14ac:dyDescent="0.2">
      <c r="C881" s="178"/>
      <c r="D881" s="178"/>
      <c r="E881" s="178"/>
      <c r="F881" s="178"/>
      <c r="G881" s="178"/>
      <c r="H881" s="178"/>
      <c r="I881" s="178"/>
      <c r="J881" s="178"/>
      <c r="K881" s="178"/>
      <c r="L881" s="178"/>
    </row>
    <row r="882" spans="3:12" x14ac:dyDescent="0.2">
      <c r="C882" s="178"/>
      <c r="D882" s="178"/>
      <c r="E882" s="178"/>
      <c r="F882" s="178"/>
      <c r="G882" s="178"/>
      <c r="H882" s="178"/>
      <c r="I882" s="178"/>
      <c r="J882" s="178"/>
      <c r="K882" s="178"/>
      <c r="L882" s="178"/>
    </row>
    <row r="883" spans="3:12" x14ac:dyDescent="0.2">
      <c r="C883" s="178"/>
      <c r="D883" s="178"/>
      <c r="E883" s="178"/>
      <c r="F883" s="178"/>
      <c r="G883" s="178"/>
      <c r="H883" s="178"/>
      <c r="I883" s="178"/>
      <c r="J883" s="178"/>
      <c r="K883" s="178"/>
      <c r="L883" s="178"/>
    </row>
    <row r="884" spans="3:12" x14ac:dyDescent="0.2">
      <c r="C884" s="178"/>
      <c r="D884" s="178"/>
      <c r="E884" s="178"/>
      <c r="F884" s="178"/>
      <c r="G884" s="178"/>
      <c r="H884" s="178"/>
      <c r="I884" s="178"/>
      <c r="J884" s="178"/>
      <c r="K884" s="178"/>
      <c r="L884" s="178"/>
    </row>
    <row r="885" spans="3:12" x14ac:dyDescent="0.2">
      <c r="C885" s="178"/>
      <c r="D885" s="178"/>
      <c r="E885" s="178"/>
      <c r="F885" s="178"/>
      <c r="G885" s="178"/>
      <c r="H885" s="178"/>
      <c r="I885" s="178"/>
      <c r="J885" s="178"/>
      <c r="K885" s="178"/>
      <c r="L885" s="178"/>
    </row>
    <row r="886" spans="3:12" x14ac:dyDescent="0.2">
      <c r="C886" s="178"/>
      <c r="D886" s="178"/>
      <c r="E886" s="178"/>
      <c r="F886" s="178"/>
      <c r="G886" s="178"/>
      <c r="H886" s="178"/>
      <c r="I886" s="178"/>
      <c r="J886" s="178"/>
      <c r="K886" s="178"/>
      <c r="L886" s="178"/>
    </row>
    <row r="887" spans="3:12" x14ac:dyDescent="0.2">
      <c r="C887" s="178"/>
      <c r="D887" s="178"/>
      <c r="E887" s="178"/>
      <c r="F887" s="178"/>
      <c r="G887" s="178"/>
      <c r="H887" s="178"/>
      <c r="I887" s="178"/>
      <c r="J887" s="178"/>
      <c r="K887" s="178"/>
      <c r="L887" s="178"/>
    </row>
    <row r="888" spans="3:12" x14ac:dyDescent="0.2">
      <c r="C888" s="178"/>
      <c r="D888" s="178"/>
      <c r="E888" s="178"/>
      <c r="F888" s="178"/>
      <c r="G888" s="178"/>
      <c r="H888" s="178"/>
      <c r="I888" s="178"/>
      <c r="J888" s="178"/>
      <c r="K888" s="178"/>
      <c r="L888" s="178"/>
    </row>
    <row r="889" spans="3:12" x14ac:dyDescent="0.2">
      <c r="C889" s="178"/>
      <c r="D889" s="178"/>
      <c r="E889" s="178"/>
      <c r="F889" s="178"/>
      <c r="G889" s="178"/>
      <c r="H889" s="178"/>
      <c r="I889" s="178"/>
      <c r="J889" s="178"/>
      <c r="K889" s="178"/>
      <c r="L889" s="178"/>
    </row>
    <row r="890" spans="3:12" x14ac:dyDescent="0.2">
      <c r="C890" s="178"/>
      <c r="D890" s="178"/>
      <c r="E890" s="178"/>
      <c r="F890" s="178"/>
      <c r="G890" s="178"/>
      <c r="H890" s="178"/>
      <c r="I890" s="178"/>
      <c r="J890" s="178"/>
      <c r="K890" s="178"/>
      <c r="L890" s="178"/>
    </row>
    <row r="891" spans="3:12" x14ac:dyDescent="0.2">
      <c r="C891" s="178"/>
      <c r="D891" s="178"/>
      <c r="E891" s="178"/>
      <c r="F891" s="178"/>
      <c r="G891" s="178"/>
      <c r="H891" s="178"/>
      <c r="I891" s="178"/>
      <c r="J891" s="178"/>
      <c r="K891" s="178"/>
      <c r="L891" s="178"/>
    </row>
    <row r="892" spans="3:12" x14ac:dyDescent="0.2">
      <c r="C892" s="178"/>
      <c r="D892" s="178"/>
      <c r="E892" s="178"/>
      <c r="F892" s="178"/>
      <c r="G892" s="178"/>
      <c r="H892" s="178"/>
      <c r="I892" s="178"/>
      <c r="J892" s="178"/>
      <c r="K892" s="178"/>
      <c r="L892" s="178"/>
    </row>
    <row r="893" spans="3:12" x14ac:dyDescent="0.2">
      <c r="C893" s="178"/>
      <c r="D893" s="178"/>
      <c r="E893" s="178"/>
      <c r="F893" s="178"/>
      <c r="G893" s="178"/>
      <c r="H893" s="178"/>
      <c r="I893" s="178"/>
      <c r="J893" s="178"/>
      <c r="K893" s="178"/>
      <c r="L893" s="178"/>
    </row>
    <row r="894" spans="3:12" x14ac:dyDescent="0.2">
      <c r="C894" s="178"/>
      <c r="D894" s="178"/>
      <c r="E894" s="178"/>
      <c r="F894" s="178"/>
      <c r="G894" s="178"/>
      <c r="H894" s="178"/>
      <c r="I894" s="178"/>
      <c r="J894" s="178"/>
      <c r="K894" s="178"/>
      <c r="L894" s="178"/>
    </row>
    <row r="895" spans="3:12" x14ac:dyDescent="0.2">
      <c r="C895" s="178"/>
      <c r="D895" s="178"/>
      <c r="E895" s="178"/>
      <c r="F895" s="178"/>
      <c r="G895" s="178"/>
      <c r="H895" s="178"/>
      <c r="I895" s="178"/>
      <c r="J895" s="178"/>
      <c r="K895" s="178"/>
      <c r="L895" s="178"/>
    </row>
    <row r="896" spans="3:12" x14ac:dyDescent="0.2">
      <c r="C896" s="178"/>
      <c r="D896" s="178"/>
      <c r="E896" s="178"/>
      <c r="F896" s="178"/>
      <c r="G896" s="178"/>
      <c r="H896" s="178"/>
      <c r="I896" s="178"/>
      <c r="J896" s="178"/>
      <c r="K896" s="178"/>
      <c r="L896" s="178"/>
    </row>
    <row r="897" spans="3:12" x14ac:dyDescent="0.2">
      <c r="C897" s="178"/>
      <c r="D897" s="178"/>
      <c r="E897" s="178"/>
      <c r="F897" s="178"/>
      <c r="G897" s="178"/>
      <c r="H897" s="178"/>
      <c r="I897" s="178"/>
      <c r="J897" s="178"/>
      <c r="K897" s="178"/>
      <c r="L897" s="178"/>
    </row>
    <row r="898" spans="3:12" x14ac:dyDescent="0.2">
      <c r="C898" s="178"/>
      <c r="D898" s="178"/>
      <c r="E898" s="178"/>
      <c r="F898" s="178"/>
      <c r="G898" s="178"/>
      <c r="H898" s="178"/>
      <c r="I898" s="178"/>
      <c r="J898" s="178"/>
      <c r="K898" s="178"/>
      <c r="L898" s="178"/>
    </row>
    <row r="899" spans="3:12" x14ac:dyDescent="0.2">
      <c r="C899" s="178"/>
      <c r="D899" s="178"/>
      <c r="E899" s="178"/>
      <c r="F899" s="178"/>
      <c r="G899" s="178"/>
      <c r="H899" s="178"/>
      <c r="I899" s="178"/>
      <c r="J899" s="178"/>
      <c r="K899" s="178"/>
      <c r="L899" s="178"/>
    </row>
    <row r="900" spans="3:12" x14ac:dyDescent="0.2">
      <c r="C900" s="178"/>
      <c r="D900" s="178"/>
      <c r="E900" s="178"/>
      <c r="F900" s="178"/>
      <c r="G900" s="178"/>
      <c r="H900" s="178"/>
      <c r="I900" s="178"/>
      <c r="J900" s="178"/>
      <c r="K900" s="178"/>
      <c r="L900" s="178"/>
    </row>
    <row r="901" spans="3:12" x14ac:dyDescent="0.2">
      <c r="C901" s="178"/>
      <c r="D901" s="178"/>
      <c r="E901" s="178"/>
      <c r="F901" s="178"/>
      <c r="G901" s="178"/>
      <c r="H901" s="178"/>
      <c r="I901" s="178"/>
      <c r="J901" s="178"/>
      <c r="K901" s="178"/>
      <c r="L901" s="178"/>
    </row>
    <row r="902" spans="3:12" x14ac:dyDescent="0.2">
      <c r="C902" s="178"/>
      <c r="D902" s="178"/>
      <c r="E902" s="178"/>
      <c r="F902" s="178"/>
      <c r="G902" s="178"/>
      <c r="H902" s="178"/>
      <c r="I902" s="178"/>
      <c r="J902" s="178"/>
      <c r="K902" s="178"/>
      <c r="L902" s="178"/>
    </row>
    <row r="903" spans="3:12" x14ac:dyDescent="0.2">
      <c r="C903" s="178"/>
      <c r="D903" s="178"/>
      <c r="E903" s="178"/>
      <c r="F903" s="178"/>
      <c r="G903" s="178"/>
      <c r="H903" s="178"/>
      <c r="I903" s="178"/>
      <c r="J903" s="178"/>
      <c r="K903" s="178"/>
      <c r="L903" s="178"/>
    </row>
    <row r="904" spans="3:12" x14ac:dyDescent="0.2">
      <c r="C904" s="178"/>
      <c r="D904" s="178"/>
      <c r="E904" s="178"/>
      <c r="F904" s="178"/>
      <c r="G904" s="178"/>
      <c r="H904" s="178"/>
      <c r="I904" s="178"/>
      <c r="J904" s="178"/>
      <c r="K904" s="178"/>
      <c r="L904" s="178"/>
    </row>
    <row r="905" spans="3:12" x14ac:dyDescent="0.2">
      <c r="C905" s="178"/>
      <c r="D905" s="178"/>
      <c r="E905" s="178"/>
      <c r="F905" s="178"/>
      <c r="G905" s="178"/>
      <c r="H905" s="178"/>
      <c r="I905" s="178"/>
      <c r="J905" s="178"/>
      <c r="K905" s="178"/>
      <c r="L905" s="178"/>
    </row>
    <row r="906" spans="3:12" x14ac:dyDescent="0.2">
      <c r="C906" s="178"/>
      <c r="D906" s="178"/>
      <c r="E906" s="178"/>
      <c r="F906" s="178"/>
      <c r="G906" s="178"/>
      <c r="H906" s="178"/>
      <c r="I906" s="178"/>
      <c r="J906" s="178"/>
      <c r="K906" s="178"/>
      <c r="L906" s="178"/>
    </row>
    <row r="907" spans="3:12" x14ac:dyDescent="0.2">
      <c r="C907" s="178"/>
      <c r="D907" s="178"/>
      <c r="E907" s="178"/>
      <c r="F907" s="178"/>
      <c r="G907" s="178"/>
      <c r="H907" s="178"/>
      <c r="I907" s="178"/>
      <c r="J907" s="178"/>
      <c r="K907" s="178"/>
      <c r="L907" s="178"/>
    </row>
    <row r="908" spans="3:12" x14ac:dyDescent="0.2">
      <c r="C908" s="178"/>
      <c r="D908" s="178"/>
      <c r="E908" s="178"/>
      <c r="F908" s="178"/>
      <c r="G908" s="178"/>
      <c r="H908" s="178"/>
      <c r="I908" s="178"/>
      <c r="J908" s="178"/>
      <c r="K908" s="178"/>
      <c r="L908" s="178"/>
    </row>
    <row r="909" spans="3:12" x14ac:dyDescent="0.2">
      <c r="C909" s="178"/>
      <c r="D909" s="178"/>
      <c r="E909" s="178"/>
      <c r="F909" s="178"/>
      <c r="G909" s="178"/>
      <c r="H909" s="178"/>
      <c r="I909" s="178"/>
      <c r="J909" s="178"/>
      <c r="K909" s="178"/>
      <c r="L909" s="178"/>
    </row>
    <row r="910" spans="3:12" x14ac:dyDescent="0.2">
      <c r="C910" s="178"/>
      <c r="D910" s="178"/>
      <c r="E910" s="178"/>
      <c r="F910" s="178"/>
      <c r="G910" s="178"/>
      <c r="H910" s="178"/>
      <c r="I910" s="178"/>
      <c r="J910" s="178"/>
      <c r="K910" s="178"/>
      <c r="L910" s="178"/>
    </row>
    <row r="911" spans="3:12" x14ac:dyDescent="0.2">
      <c r="C911" s="178"/>
      <c r="D911" s="178"/>
      <c r="E911" s="178"/>
      <c r="F911" s="178"/>
      <c r="G911" s="178"/>
      <c r="H911" s="178"/>
      <c r="I911" s="178"/>
      <c r="J911" s="178"/>
      <c r="K911" s="178"/>
      <c r="L911" s="178"/>
    </row>
    <row r="912" spans="3:12" x14ac:dyDescent="0.2">
      <c r="C912" s="178"/>
      <c r="D912" s="178"/>
      <c r="E912" s="178"/>
      <c r="F912" s="178"/>
      <c r="G912" s="178"/>
      <c r="H912" s="178"/>
      <c r="I912" s="178"/>
      <c r="J912" s="178"/>
      <c r="K912" s="178"/>
      <c r="L912" s="178"/>
    </row>
    <row r="913" spans="3:12" x14ac:dyDescent="0.2">
      <c r="C913" s="178"/>
      <c r="D913" s="178"/>
      <c r="E913" s="178"/>
      <c r="F913" s="178"/>
      <c r="G913" s="178"/>
      <c r="H913" s="178"/>
      <c r="I913" s="178"/>
      <c r="J913" s="178"/>
      <c r="K913" s="178"/>
      <c r="L913" s="178"/>
    </row>
    <row r="914" spans="3:12" x14ac:dyDescent="0.2">
      <c r="C914" s="178"/>
      <c r="D914" s="178"/>
      <c r="E914" s="178"/>
      <c r="F914" s="178"/>
      <c r="G914" s="178"/>
      <c r="H914" s="178"/>
      <c r="I914" s="178"/>
      <c r="J914" s="178"/>
      <c r="K914" s="178"/>
      <c r="L914" s="178"/>
    </row>
    <row r="915" spans="3:12" x14ac:dyDescent="0.2">
      <c r="C915" s="178"/>
      <c r="D915" s="178"/>
      <c r="E915" s="178"/>
      <c r="F915" s="178"/>
      <c r="G915" s="178"/>
      <c r="H915" s="178"/>
      <c r="I915" s="178"/>
      <c r="J915" s="178"/>
      <c r="K915" s="178"/>
      <c r="L915" s="178"/>
    </row>
    <row r="916" spans="3:12" x14ac:dyDescent="0.2">
      <c r="C916" s="178"/>
      <c r="D916" s="178"/>
      <c r="E916" s="178"/>
      <c r="F916" s="178"/>
      <c r="G916" s="178"/>
      <c r="H916" s="178"/>
      <c r="I916" s="178"/>
      <c r="J916" s="178"/>
      <c r="K916" s="178"/>
      <c r="L916" s="178"/>
    </row>
    <row r="917" spans="3:12" x14ac:dyDescent="0.2">
      <c r="C917" s="178"/>
      <c r="D917" s="178"/>
      <c r="E917" s="178"/>
      <c r="F917" s="178"/>
      <c r="G917" s="178"/>
      <c r="H917" s="178"/>
      <c r="I917" s="178"/>
      <c r="J917" s="178"/>
      <c r="K917" s="178"/>
      <c r="L917" s="178"/>
    </row>
    <row r="918" spans="3:12" x14ac:dyDescent="0.2">
      <c r="C918" s="178"/>
      <c r="D918" s="178"/>
      <c r="E918" s="178"/>
      <c r="F918" s="178"/>
      <c r="G918" s="178"/>
      <c r="H918" s="178"/>
      <c r="I918" s="178"/>
      <c r="J918" s="178"/>
      <c r="K918" s="178"/>
      <c r="L918" s="178"/>
    </row>
    <row r="919" spans="3:12" x14ac:dyDescent="0.2">
      <c r="C919" s="178"/>
      <c r="D919" s="178"/>
      <c r="E919" s="178"/>
      <c r="F919" s="178"/>
      <c r="G919" s="178"/>
      <c r="H919" s="178"/>
      <c r="I919" s="178"/>
      <c r="J919" s="178"/>
      <c r="K919" s="178"/>
      <c r="L919" s="178"/>
    </row>
    <row r="920" spans="3:12" x14ac:dyDescent="0.2">
      <c r="C920" s="178"/>
      <c r="D920" s="178"/>
      <c r="E920" s="178"/>
      <c r="F920" s="178"/>
      <c r="G920" s="178"/>
      <c r="H920" s="178"/>
      <c r="I920" s="178"/>
      <c r="J920" s="178"/>
      <c r="K920" s="178"/>
      <c r="L920" s="178"/>
    </row>
    <row r="921" spans="3:12" x14ac:dyDescent="0.2">
      <c r="C921" s="178"/>
      <c r="D921" s="178"/>
      <c r="E921" s="178"/>
      <c r="F921" s="178"/>
      <c r="G921" s="178"/>
      <c r="H921" s="178"/>
      <c r="I921" s="178"/>
      <c r="J921" s="178"/>
      <c r="K921" s="178"/>
      <c r="L921" s="178"/>
    </row>
    <row r="922" spans="3:12" x14ac:dyDescent="0.2">
      <c r="C922" s="178"/>
      <c r="D922" s="178"/>
      <c r="E922" s="178"/>
      <c r="F922" s="178"/>
      <c r="G922" s="178"/>
      <c r="H922" s="178"/>
      <c r="I922" s="178"/>
      <c r="J922" s="178"/>
      <c r="K922" s="178"/>
      <c r="L922" s="178"/>
    </row>
    <row r="923" spans="3:12" x14ac:dyDescent="0.2">
      <c r="C923" s="178"/>
      <c r="D923" s="178"/>
      <c r="E923" s="178"/>
      <c r="F923" s="178"/>
      <c r="G923" s="178"/>
      <c r="H923" s="178"/>
      <c r="I923" s="178"/>
      <c r="J923" s="178"/>
      <c r="K923" s="178"/>
      <c r="L923" s="178"/>
    </row>
    <row r="924" spans="3:12" x14ac:dyDescent="0.2">
      <c r="C924" s="178"/>
      <c r="D924" s="178"/>
      <c r="E924" s="178"/>
      <c r="F924" s="178"/>
      <c r="G924" s="178"/>
      <c r="H924" s="178"/>
      <c r="I924" s="178"/>
      <c r="J924" s="178"/>
      <c r="K924" s="178"/>
      <c r="L924" s="178"/>
    </row>
    <row r="925" spans="3:12" x14ac:dyDescent="0.2">
      <c r="C925" s="178"/>
      <c r="D925" s="178"/>
      <c r="E925" s="178"/>
      <c r="F925" s="178"/>
      <c r="G925" s="178"/>
      <c r="H925" s="178"/>
      <c r="I925" s="178"/>
      <c r="J925" s="178"/>
      <c r="K925" s="178"/>
      <c r="L925" s="178"/>
    </row>
    <row r="926" spans="3:12" x14ac:dyDescent="0.2">
      <c r="C926" s="178"/>
      <c r="D926" s="178"/>
      <c r="E926" s="178"/>
      <c r="F926" s="178"/>
      <c r="G926" s="178"/>
      <c r="H926" s="178"/>
      <c r="I926" s="178"/>
      <c r="J926" s="178"/>
      <c r="K926" s="178"/>
      <c r="L926" s="178"/>
    </row>
    <row r="927" spans="3:12" x14ac:dyDescent="0.2">
      <c r="C927" s="178"/>
      <c r="D927" s="178"/>
      <c r="E927" s="178"/>
      <c r="F927" s="178"/>
      <c r="G927" s="178"/>
      <c r="H927" s="178"/>
      <c r="I927" s="178"/>
      <c r="J927" s="178"/>
      <c r="K927" s="178"/>
      <c r="L927" s="178"/>
    </row>
    <row r="928" spans="3:12" x14ac:dyDescent="0.2">
      <c r="C928" s="178"/>
      <c r="D928" s="178"/>
      <c r="E928" s="178"/>
      <c r="F928" s="178"/>
      <c r="G928" s="178"/>
      <c r="H928" s="178"/>
      <c r="I928" s="178"/>
      <c r="J928" s="178"/>
      <c r="K928" s="178"/>
      <c r="L928" s="178"/>
    </row>
    <row r="929" spans="3:12" x14ac:dyDescent="0.2">
      <c r="C929" s="178"/>
      <c r="D929" s="178"/>
      <c r="E929" s="178"/>
      <c r="F929" s="178"/>
      <c r="G929" s="178"/>
      <c r="H929" s="178"/>
      <c r="I929" s="178"/>
      <c r="J929" s="178"/>
      <c r="K929" s="178"/>
      <c r="L929" s="178"/>
    </row>
    <row r="930" spans="3:12" x14ac:dyDescent="0.2">
      <c r="C930" s="178"/>
      <c r="D930" s="178"/>
      <c r="E930" s="178"/>
      <c r="F930" s="178"/>
      <c r="G930" s="178"/>
      <c r="H930" s="178"/>
      <c r="I930" s="178"/>
      <c r="J930" s="178"/>
      <c r="K930" s="178"/>
      <c r="L930" s="178"/>
    </row>
    <row r="931" spans="3:12" x14ac:dyDescent="0.2">
      <c r="C931" s="178"/>
      <c r="D931" s="178"/>
      <c r="E931" s="178"/>
      <c r="F931" s="178"/>
      <c r="G931" s="178"/>
      <c r="H931" s="178"/>
      <c r="I931" s="178"/>
      <c r="J931" s="178"/>
      <c r="K931" s="178"/>
      <c r="L931" s="178"/>
    </row>
    <row r="932" spans="3:12" x14ac:dyDescent="0.2">
      <c r="C932" s="178"/>
      <c r="D932" s="178"/>
      <c r="E932" s="178"/>
      <c r="F932" s="178"/>
      <c r="G932" s="178"/>
      <c r="H932" s="178"/>
      <c r="I932" s="178"/>
      <c r="J932" s="178"/>
      <c r="K932" s="178"/>
      <c r="L932" s="178"/>
    </row>
    <row r="933" spans="3:12" x14ac:dyDescent="0.2">
      <c r="C933" s="178"/>
      <c r="D933" s="178"/>
      <c r="E933" s="178"/>
      <c r="F933" s="178"/>
      <c r="G933" s="178"/>
      <c r="H933" s="178"/>
      <c r="I933" s="178"/>
      <c r="J933" s="178"/>
      <c r="K933" s="178"/>
      <c r="L933" s="178"/>
    </row>
    <row r="934" spans="3:12" x14ac:dyDescent="0.2">
      <c r="C934" s="178"/>
      <c r="D934" s="178"/>
      <c r="E934" s="178"/>
      <c r="F934" s="178"/>
      <c r="G934" s="178"/>
      <c r="H934" s="178"/>
      <c r="I934" s="178"/>
      <c r="J934" s="178"/>
      <c r="K934" s="178"/>
      <c r="L934" s="178"/>
    </row>
    <row r="935" spans="3:12" x14ac:dyDescent="0.2">
      <c r="C935" s="178"/>
      <c r="D935" s="178"/>
      <c r="E935" s="178"/>
      <c r="F935" s="178"/>
      <c r="G935" s="178"/>
      <c r="H935" s="178"/>
      <c r="I935" s="178"/>
      <c r="J935" s="178"/>
      <c r="K935" s="178"/>
      <c r="L935" s="178"/>
    </row>
    <row r="936" spans="3:12" x14ac:dyDescent="0.2">
      <c r="C936" s="178"/>
      <c r="D936" s="178"/>
      <c r="E936" s="178"/>
      <c r="F936" s="178"/>
      <c r="G936" s="178"/>
      <c r="H936" s="178"/>
      <c r="I936" s="178"/>
      <c r="J936" s="178"/>
      <c r="K936" s="178"/>
      <c r="L936" s="178"/>
    </row>
    <row r="937" spans="3:12" x14ac:dyDescent="0.2">
      <c r="C937" s="178"/>
      <c r="D937" s="178"/>
      <c r="E937" s="178"/>
      <c r="F937" s="178"/>
      <c r="G937" s="178"/>
      <c r="H937" s="178"/>
      <c r="I937" s="178"/>
      <c r="J937" s="178"/>
      <c r="K937" s="178"/>
      <c r="L937" s="178"/>
    </row>
    <row r="938" spans="3:12" x14ac:dyDescent="0.2">
      <c r="C938" s="178"/>
      <c r="D938" s="178"/>
      <c r="E938" s="178"/>
      <c r="F938" s="178"/>
      <c r="G938" s="178"/>
      <c r="H938" s="178"/>
      <c r="I938" s="178"/>
      <c r="J938" s="178"/>
      <c r="K938" s="178"/>
      <c r="L938" s="178"/>
    </row>
    <row r="939" spans="3:12" x14ac:dyDescent="0.2">
      <c r="C939" s="178"/>
      <c r="D939" s="178"/>
      <c r="E939" s="178"/>
      <c r="F939" s="178"/>
      <c r="G939" s="178"/>
      <c r="H939" s="178"/>
      <c r="I939" s="178"/>
      <c r="J939" s="178"/>
      <c r="K939" s="178"/>
      <c r="L939" s="178"/>
    </row>
    <row r="940" spans="3:12" x14ac:dyDescent="0.2">
      <c r="C940" s="178"/>
      <c r="D940" s="178"/>
      <c r="E940" s="178"/>
      <c r="F940" s="178"/>
      <c r="G940" s="178"/>
      <c r="H940" s="178"/>
      <c r="I940" s="178"/>
      <c r="J940" s="178"/>
      <c r="K940" s="178"/>
      <c r="L940" s="178"/>
    </row>
    <row r="941" spans="3:12" x14ac:dyDescent="0.2">
      <c r="C941" s="178"/>
      <c r="D941" s="178"/>
      <c r="E941" s="178"/>
      <c r="F941" s="178"/>
      <c r="G941" s="178"/>
      <c r="H941" s="178"/>
      <c r="I941" s="178"/>
      <c r="J941" s="178"/>
      <c r="K941" s="178"/>
      <c r="L941" s="178"/>
    </row>
    <row r="942" spans="3:12" x14ac:dyDescent="0.2">
      <c r="C942" s="178"/>
      <c r="D942" s="178"/>
      <c r="E942" s="178"/>
      <c r="F942" s="178"/>
      <c r="G942" s="178"/>
      <c r="H942" s="178"/>
      <c r="I942" s="178"/>
      <c r="J942" s="178"/>
      <c r="K942" s="178"/>
      <c r="L942" s="178"/>
    </row>
    <row r="943" spans="3:12" x14ac:dyDescent="0.2">
      <c r="C943" s="178"/>
      <c r="D943" s="178"/>
      <c r="E943" s="178"/>
      <c r="F943" s="178"/>
      <c r="G943" s="178"/>
      <c r="H943" s="178"/>
      <c r="I943" s="178"/>
      <c r="J943" s="178"/>
      <c r="K943" s="178"/>
      <c r="L943" s="178"/>
    </row>
    <row r="944" spans="3:12" x14ac:dyDescent="0.2">
      <c r="C944" s="178"/>
      <c r="D944" s="178"/>
      <c r="E944" s="178"/>
      <c r="F944" s="178"/>
      <c r="G944" s="178"/>
      <c r="H944" s="178"/>
      <c r="I944" s="178"/>
      <c r="J944" s="178"/>
      <c r="K944" s="178"/>
      <c r="L944" s="178"/>
    </row>
    <row r="945" spans="3:12" x14ac:dyDescent="0.2">
      <c r="C945" s="178"/>
      <c r="D945" s="178"/>
      <c r="E945" s="178"/>
      <c r="F945" s="178"/>
      <c r="G945" s="178"/>
      <c r="H945" s="178"/>
      <c r="I945" s="178"/>
      <c r="J945" s="178"/>
      <c r="K945" s="178"/>
      <c r="L945" s="178"/>
    </row>
    <row r="946" spans="3:12" x14ac:dyDescent="0.2">
      <c r="C946" s="178"/>
      <c r="D946" s="178"/>
      <c r="E946" s="178"/>
      <c r="F946" s="178"/>
      <c r="G946" s="178"/>
      <c r="H946" s="178"/>
      <c r="I946" s="178"/>
      <c r="J946" s="178"/>
      <c r="K946" s="178"/>
      <c r="L946" s="178"/>
    </row>
    <row r="947" spans="3:12" x14ac:dyDescent="0.2">
      <c r="C947" s="178"/>
      <c r="D947" s="178"/>
      <c r="E947" s="178"/>
      <c r="F947" s="178"/>
      <c r="G947" s="178"/>
      <c r="H947" s="178"/>
      <c r="I947" s="178"/>
      <c r="J947" s="178"/>
      <c r="K947" s="178"/>
      <c r="L947" s="178"/>
    </row>
    <row r="948" spans="3:12" x14ac:dyDescent="0.2">
      <c r="C948" s="178"/>
      <c r="D948" s="178"/>
      <c r="E948" s="178"/>
      <c r="F948" s="178"/>
      <c r="G948" s="178"/>
      <c r="H948" s="178"/>
      <c r="I948" s="178"/>
      <c r="J948" s="178"/>
      <c r="K948" s="178"/>
      <c r="L948" s="178"/>
    </row>
    <row r="949" spans="3:12" x14ac:dyDescent="0.2">
      <c r="C949" s="178"/>
      <c r="D949" s="178"/>
      <c r="E949" s="178"/>
      <c r="F949" s="178"/>
      <c r="G949" s="178"/>
      <c r="H949" s="178"/>
      <c r="I949" s="178"/>
      <c r="J949" s="178"/>
      <c r="K949" s="178"/>
      <c r="L949" s="178"/>
    </row>
    <row r="950" spans="3:12" x14ac:dyDescent="0.2">
      <c r="C950" s="178"/>
      <c r="D950" s="178"/>
      <c r="E950" s="178"/>
      <c r="F950" s="178"/>
      <c r="G950" s="178"/>
      <c r="H950" s="178"/>
      <c r="I950" s="178"/>
      <c r="J950" s="178"/>
      <c r="K950" s="178"/>
      <c r="L950" s="178"/>
    </row>
    <row r="951" spans="3:12" x14ac:dyDescent="0.2">
      <c r="C951" s="178"/>
      <c r="D951" s="178"/>
      <c r="E951" s="178"/>
      <c r="F951" s="178"/>
      <c r="G951" s="178"/>
      <c r="H951" s="178"/>
      <c r="I951" s="178"/>
      <c r="J951" s="178"/>
      <c r="K951" s="178"/>
      <c r="L951" s="178"/>
    </row>
    <row r="952" spans="3:12" x14ac:dyDescent="0.2">
      <c r="C952" s="178"/>
      <c r="D952" s="178"/>
      <c r="E952" s="178"/>
      <c r="F952" s="178"/>
      <c r="G952" s="178"/>
      <c r="H952" s="178"/>
      <c r="I952" s="178"/>
      <c r="J952" s="178"/>
      <c r="K952" s="178"/>
      <c r="L952" s="178"/>
    </row>
    <row r="953" spans="3:12" x14ac:dyDescent="0.2">
      <c r="C953" s="178"/>
      <c r="D953" s="178"/>
      <c r="E953" s="178"/>
      <c r="F953" s="178"/>
      <c r="G953" s="178"/>
      <c r="H953" s="178"/>
      <c r="I953" s="178"/>
      <c r="J953" s="178"/>
      <c r="K953" s="178"/>
      <c r="L953" s="178"/>
    </row>
    <row r="954" spans="3:12" x14ac:dyDescent="0.2">
      <c r="C954" s="178"/>
      <c r="D954" s="178"/>
      <c r="E954" s="178"/>
      <c r="F954" s="178"/>
      <c r="G954" s="178"/>
      <c r="H954" s="178"/>
      <c r="I954" s="178"/>
      <c r="J954" s="178"/>
      <c r="K954" s="178"/>
      <c r="L954" s="178"/>
    </row>
    <row r="955" spans="3:12" x14ac:dyDescent="0.2">
      <c r="C955" s="178"/>
      <c r="D955" s="178"/>
      <c r="E955" s="178"/>
      <c r="F955" s="178"/>
      <c r="G955" s="178"/>
      <c r="H955" s="178"/>
      <c r="I955" s="178"/>
      <c r="J955" s="178"/>
      <c r="K955" s="178"/>
      <c r="L955" s="178"/>
    </row>
    <row r="956" spans="3:12" x14ac:dyDescent="0.2">
      <c r="C956" s="178"/>
      <c r="D956" s="178"/>
      <c r="E956" s="178"/>
      <c r="F956" s="178"/>
      <c r="G956" s="178"/>
      <c r="H956" s="178"/>
      <c r="I956" s="178"/>
      <c r="J956" s="178"/>
      <c r="K956" s="178"/>
      <c r="L956" s="178"/>
    </row>
    <row r="957" spans="3:12" x14ac:dyDescent="0.2">
      <c r="C957" s="178"/>
      <c r="D957" s="178"/>
      <c r="E957" s="178"/>
      <c r="F957" s="178"/>
      <c r="G957" s="178"/>
      <c r="H957" s="178"/>
      <c r="I957" s="178"/>
      <c r="J957" s="178"/>
      <c r="K957" s="178"/>
      <c r="L957" s="178"/>
    </row>
    <row r="958" spans="3:12" x14ac:dyDescent="0.2">
      <c r="C958" s="178"/>
      <c r="D958" s="178"/>
      <c r="E958" s="178"/>
      <c r="F958" s="178"/>
      <c r="G958" s="178"/>
      <c r="H958" s="178"/>
      <c r="I958" s="178"/>
      <c r="J958" s="178"/>
      <c r="K958" s="178"/>
      <c r="L958" s="178"/>
    </row>
    <row r="959" spans="3:12" x14ac:dyDescent="0.2">
      <c r="C959" s="178"/>
      <c r="D959" s="178"/>
      <c r="E959" s="178"/>
      <c r="F959" s="178"/>
      <c r="G959" s="178"/>
      <c r="H959" s="178"/>
      <c r="I959" s="178"/>
      <c r="J959" s="178"/>
      <c r="K959" s="178"/>
      <c r="L959" s="178"/>
    </row>
    <row r="960" spans="3:12" x14ac:dyDescent="0.2">
      <c r="C960" s="178"/>
      <c r="D960" s="178"/>
      <c r="E960" s="178"/>
      <c r="F960" s="178"/>
      <c r="G960" s="178"/>
      <c r="H960" s="178"/>
      <c r="I960" s="178"/>
      <c r="J960" s="178"/>
      <c r="K960" s="178"/>
      <c r="L960" s="178"/>
    </row>
    <row r="961" spans="3:12" x14ac:dyDescent="0.2">
      <c r="C961" s="178"/>
      <c r="D961" s="178"/>
      <c r="E961" s="178"/>
      <c r="F961" s="178"/>
      <c r="G961" s="178"/>
      <c r="H961" s="178"/>
      <c r="I961" s="178"/>
      <c r="J961" s="178"/>
      <c r="K961" s="178"/>
      <c r="L961" s="178"/>
    </row>
    <row r="962" spans="3:12" x14ac:dyDescent="0.2">
      <c r="C962" s="178"/>
      <c r="D962" s="178"/>
      <c r="E962" s="178"/>
      <c r="F962" s="178"/>
      <c r="G962" s="178"/>
      <c r="H962" s="178"/>
      <c r="I962" s="178"/>
      <c r="J962" s="178"/>
      <c r="K962" s="178"/>
      <c r="L962" s="178"/>
    </row>
    <row r="963" spans="3:12" x14ac:dyDescent="0.2">
      <c r="C963" s="178"/>
      <c r="D963" s="178"/>
      <c r="E963" s="178"/>
      <c r="F963" s="178"/>
      <c r="G963" s="178"/>
      <c r="H963" s="178"/>
      <c r="I963" s="178"/>
      <c r="J963" s="178"/>
      <c r="K963" s="178"/>
      <c r="L963" s="178"/>
    </row>
    <row r="964" spans="3:12" x14ac:dyDescent="0.2">
      <c r="C964" s="178"/>
      <c r="D964" s="178"/>
      <c r="E964" s="178"/>
      <c r="F964" s="178"/>
      <c r="G964" s="178"/>
      <c r="H964" s="178"/>
      <c r="I964" s="178"/>
      <c r="J964" s="178"/>
      <c r="K964" s="178"/>
      <c r="L964" s="178"/>
    </row>
    <row r="965" spans="3:12" x14ac:dyDescent="0.2">
      <c r="C965" s="178"/>
      <c r="D965" s="178"/>
      <c r="E965" s="178"/>
      <c r="F965" s="178"/>
      <c r="G965" s="178"/>
      <c r="H965" s="178"/>
      <c r="I965" s="178"/>
      <c r="J965" s="178"/>
      <c r="K965" s="178"/>
      <c r="L965" s="178"/>
    </row>
    <row r="966" spans="3:12" x14ac:dyDescent="0.2">
      <c r="C966" s="178"/>
      <c r="D966" s="178"/>
      <c r="E966" s="178"/>
      <c r="F966" s="178"/>
      <c r="G966" s="178"/>
      <c r="H966" s="178"/>
      <c r="I966" s="178"/>
      <c r="J966" s="178"/>
      <c r="K966" s="178"/>
      <c r="L966" s="178"/>
    </row>
    <row r="967" spans="3:12" x14ac:dyDescent="0.2">
      <c r="C967" s="178"/>
      <c r="D967" s="178"/>
      <c r="E967" s="178"/>
      <c r="F967" s="178"/>
      <c r="G967" s="178"/>
      <c r="H967" s="178"/>
      <c r="I967" s="178"/>
      <c r="J967" s="178"/>
      <c r="K967" s="178"/>
      <c r="L967" s="178"/>
    </row>
    <row r="968" spans="3:12" x14ac:dyDescent="0.2">
      <c r="C968" s="178"/>
      <c r="D968" s="178"/>
      <c r="E968" s="178"/>
      <c r="F968" s="178"/>
      <c r="G968" s="178"/>
      <c r="H968" s="178"/>
      <c r="I968" s="178"/>
      <c r="J968" s="178"/>
      <c r="K968" s="178"/>
      <c r="L968" s="178"/>
    </row>
    <row r="969" spans="3:12" x14ac:dyDescent="0.2">
      <c r="C969" s="178"/>
      <c r="D969" s="178"/>
      <c r="E969" s="178"/>
      <c r="F969" s="178"/>
      <c r="G969" s="178"/>
      <c r="H969" s="178"/>
      <c r="I969" s="178"/>
      <c r="J969" s="178"/>
      <c r="K969" s="178"/>
      <c r="L969" s="178"/>
    </row>
    <row r="970" spans="3:12" x14ac:dyDescent="0.2">
      <c r="C970" s="178"/>
      <c r="D970" s="178"/>
      <c r="E970" s="178"/>
      <c r="F970" s="178"/>
      <c r="G970" s="178"/>
      <c r="H970" s="178"/>
      <c r="I970" s="178"/>
      <c r="J970" s="178"/>
      <c r="K970" s="178"/>
      <c r="L970" s="178"/>
    </row>
    <row r="971" spans="3:12" x14ac:dyDescent="0.2">
      <c r="C971" s="178"/>
      <c r="D971" s="178"/>
      <c r="E971" s="178"/>
      <c r="F971" s="178"/>
      <c r="G971" s="178"/>
      <c r="H971" s="178"/>
      <c r="I971" s="178"/>
      <c r="J971" s="178"/>
      <c r="K971" s="178"/>
      <c r="L971" s="178"/>
    </row>
    <row r="972" spans="3:12" x14ac:dyDescent="0.2">
      <c r="C972" s="178"/>
      <c r="D972" s="178"/>
      <c r="E972" s="178"/>
      <c r="F972" s="178"/>
      <c r="G972" s="178"/>
      <c r="H972" s="178"/>
      <c r="I972" s="178"/>
      <c r="J972" s="178"/>
      <c r="K972" s="178"/>
      <c r="L972" s="178"/>
    </row>
    <row r="973" spans="3:12" x14ac:dyDescent="0.2">
      <c r="C973" s="178"/>
      <c r="D973" s="178"/>
      <c r="E973" s="178"/>
      <c r="F973" s="178"/>
      <c r="G973" s="178"/>
      <c r="H973" s="178"/>
      <c r="I973" s="178"/>
      <c r="J973" s="178"/>
      <c r="K973" s="178"/>
      <c r="L973" s="178"/>
    </row>
    <row r="974" spans="3:12" x14ac:dyDescent="0.2">
      <c r="C974" s="178"/>
      <c r="D974" s="178"/>
      <c r="E974" s="178"/>
      <c r="F974" s="178"/>
      <c r="G974" s="178"/>
      <c r="H974" s="178"/>
      <c r="I974" s="178"/>
      <c r="J974" s="178"/>
      <c r="K974" s="178"/>
      <c r="L974" s="178"/>
    </row>
    <row r="975" spans="3:12" x14ac:dyDescent="0.2">
      <c r="C975" s="178"/>
      <c r="D975" s="178"/>
      <c r="E975" s="178"/>
      <c r="F975" s="178"/>
      <c r="G975" s="178"/>
      <c r="H975" s="178"/>
      <c r="I975" s="178"/>
      <c r="J975" s="178"/>
      <c r="K975" s="178"/>
      <c r="L975" s="178"/>
    </row>
    <row r="976" spans="3:12" x14ac:dyDescent="0.2">
      <c r="C976" s="178"/>
      <c r="D976" s="178"/>
      <c r="E976" s="178"/>
      <c r="F976" s="178"/>
      <c r="G976" s="178"/>
      <c r="H976" s="178"/>
      <c r="I976" s="178"/>
      <c r="J976" s="178"/>
      <c r="K976" s="178"/>
      <c r="L976" s="178"/>
    </row>
    <row r="977" spans="3:12" x14ac:dyDescent="0.2">
      <c r="C977" s="178"/>
      <c r="D977" s="178"/>
      <c r="E977" s="178"/>
      <c r="F977" s="178"/>
      <c r="G977" s="178"/>
      <c r="H977" s="178"/>
      <c r="I977" s="178"/>
      <c r="J977" s="178"/>
      <c r="K977" s="178"/>
      <c r="L977" s="178"/>
    </row>
    <row r="978" spans="3:12" x14ac:dyDescent="0.2">
      <c r="C978" s="178"/>
      <c r="D978" s="178"/>
      <c r="E978" s="178"/>
      <c r="F978" s="178"/>
      <c r="G978" s="178"/>
      <c r="H978" s="178"/>
      <c r="I978" s="178"/>
      <c r="J978" s="178"/>
      <c r="K978" s="178"/>
      <c r="L978" s="178"/>
    </row>
    <row r="979" spans="3:12" x14ac:dyDescent="0.2">
      <c r="C979" s="178"/>
      <c r="D979" s="178"/>
      <c r="E979" s="178"/>
      <c r="F979" s="178"/>
      <c r="G979" s="178"/>
      <c r="H979" s="178"/>
      <c r="I979" s="178"/>
      <c r="J979" s="178"/>
      <c r="K979" s="178"/>
      <c r="L979" s="178"/>
    </row>
    <row r="980" spans="3:12" x14ac:dyDescent="0.2">
      <c r="C980" s="178"/>
      <c r="D980" s="178"/>
      <c r="E980" s="178"/>
      <c r="F980" s="178"/>
      <c r="G980" s="178"/>
      <c r="H980" s="178"/>
      <c r="I980" s="178"/>
      <c r="J980" s="178"/>
      <c r="K980" s="178"/>
      <c r="L980" s="178"/>
    </row>
    <row r="981" spans="3:12" x14ac:dyDescent="0.2">
      <c r="C981" s="178"/>
      <c r="D981" s="178"/>
      <c r="E981" s="178"/>
      <c r="F981" s="178"/>
      <c r="G981" s="178"/>
      <c r="H981" s="178"/>
      <c r="I981" s="178"/>
      <c r="J981" s="178"/>
      <c r="K981" s="178"/>
      <c r="L981" s="178"/>
    </row>
    <row r="982" spans="3:12" x14ac:dyDescent="0.2">
      <c r="C982" s="178"/>
      <c r="D982" s="178"/>
      <c r="E982" s="178"/>
      <c r="F982" s="178"/>
      <c r="G982" s="178"/>
      <c r="H982" s="178"/>
      <c r="I982" s="178"/>
      <c r="J982" s="178"/>
      <c r="K982" s="178"/>
      <c r="L982" s="178"/>
    </row>
    <row r="983" spans="3:12" x14ac:dyDescent="0.2">
      <c r="C983" s="178"/>
      <c r="D983" s="178"/>
      <c r="E983" s="178"/>
      <c r="F983" s="178"/>
      <c r="G983" s="178"/>
      <c r="H983" s="178"/>
      <c r="I983" s="178"/>
      <c r="J983" s="178"/>
      <c r="K983" s="178"/>
      <c r="L983" s="178"/>
    </row>
    <row r="984" spans="3:12" x14ac:dyDescent="0.2">
      <c r="C984" s="178"/>
      <c r="D984" s="178"/>
      <c r="E984" s="178"/>
      <c r="F984" s="178"/>
      <c r="G984" s="178"/>
      <c r="H984" s="178"/>
      <c r="I984" s="178"/>
      <c r="J984" s="178"/>
      <c r="K984" s="178"/>
      <c r="L984" s="178"/>
    </row>
    <row r="985" spans="3:12" x14ac:dyDescent="0.2">
      <c r="C985" s="178"/>
      <c r="D985" s="178"/>
      <c r="E985" s="178"/>
      <c r="F985" s="178"/>
      <c r="G985" s="178"/>
      <c r="H985" s="178"/>
      <c r="I985" s="178"/>
      <c r="J985" s="178"/>
      <c r="K985" s="178"/>
      <c r="L985" s="178"/>
    </row>
    <row r="986" spans="3:12" x14ac:dyDescent="0.2">
      <c r="C986" s="178"/>
      <c r="D986" s="178"/>
      <c r="E986" s="178"/>
      <c r="F986" s="178"/>
      <c r="G986" s="178"/>
      <c r="H986" s="178"/>
      <c r="I986" s="178"/>
      <c r="J986" s="178"/>
      <c r="K986" s="178"/>
      <c r="L986" s="178"/>
    </row>
    <row r="987" spans="3:12" x14ac:dyDescent="0.2">
      <c r="C987" s="178"/>
      <c r="D987" s="178"/>
      <c r="E987" s="178"/>
      <c r="F987" s="178"/>
      <c r="G987" s="178"/>
      <c r="H987" s="178"/>
      <c r="I987" s="178"/>
      <c r="J987" s="178"/>
      <c r="K987" s="178"/>
      <c r="L987" s="178"/>
    </row>
    <row r="988" spans="3:12" x14ac:dyDescent="0.2">
      <c r="C988" s="178"/>
      <c r="D988" s="178"/>
      <c r="E988" s="178"/>
      <c r="F988" s="178"/>
      <c r="G988" s="178"/>
      <c r="H988" s="178"/>
      <c r="I988" s="178"/>
      <c r="J988" s="178"/>
      <c r="K988" s="178"/>
      <c r="L988" s="178"/>
    </row>
    <row r="989" spans="3:12" x14ac:dyDescent="0.2">
      <c r="C989" s="178"/>
      <c r="D989" s="178"/>
      <c r="E989" s="178"/>
      <c r="F989" s="178"/>
      <c r="G989" s="178"/>
      <c r="H989" s="178"/>
      <c r="I989" s="178"/>
      <c r="J989" s="178"/>
      <c r="K989" s="178"/>
      <c r="L989" s="178"/>
    </row>
    <row r="990" spans="3:12" x14ac:dyDescent="0.2">
      <c r="C990" s="178"/>
      <c r="D990" s="178"/>
      <c r="E990" s="178"/>
      <c r="F990" s="178"/>
      <c r="G990" s="178"/>
      <c r="H990" s="178"/>
      <c r="I990" s="178"/>
      <c r="J990" s="178"/>
      <c r="K990" s="178"/>
      <c r="L990" s="178"/>
    </row>
    <row r="991" spans="3:12" x14ac:dyDescent="0.2">
      <c r="C991" s="178"/>
      <c r="D991" s="178"/>
      <c r="E991" s="178"/>
      <c r="F991" s="178"/>
      <c r="G991" s="178"/>
      <c r="H991" s="178"/>
      <c r="I991" s="178"/>
      <c r="J991" s="178"/>
      <c r="K991" s="178"/>
      <c r="L991" s="178"/>
    </row>
    <row r="992" spans="3:12" x14ac:dyDescent="0.2">
      <c r="C992" s="178"/>
      <c r="D992" s="178"/>
      <c r="E992" s="178"/>
      <c r="F992" s="178"/>
      <c r="G992" s="178"/>
      <c r="H992" s="178"/>
      <c r="I992" s="178"/>
      <c r="J992" s="178"/>
      <c r="K992" s="178"/>
      <c r="L992" s="178"/>
    </row>
    <row r="993" spans="3:12" x14ac:dyDescent="0.2">
      <c r="C993" s="178"/>
      <c r="D993" s="178"/>
      <c r="E993" s="178"/>
      <c r="F993" s="178"/>
      <c r="G993" s="178"/>
      <c r="H993" s="178"/>
      <c r="I993" s="178"/>
      <c r="J993" s="178"/>
      <c r="K993" s="178"/>
      <c r="L993" s="178"/>
    </row>
    <row r="994" spans="3:12" x14ac:dyDescent="0.2">
      <c r="C994" s="178"/>
      <c r="D994" s="178"/>
      <c r="E994" s="178"/>
      <c r="F994" s="178"/>
      <c r="G994" s="178"/>
      <c r="H994" s="178"/>
      <c r="I994" s="178"/>
      <c r="J994" s="178"/>
      <c r="K994" s="178"/>
      <c r="L994" s="178"/>
    </row>
    <row r="995" spans="3:12" x14ac:dyDescent="0.2">
      <c r="C995" s="178"/>
      <c r="D995" s="178"/>
      <c r="E995" s="178"/>
      <c r="F995" s="178"/>
      <c r="G995" s="178"/>
      <c r="H995" s="178"/>
      <c r="I995" s="178"/>
      <c r="J995" s="178"/>
      <c r="K995" s="178"/>
      <c r="L995" s="178"/>
    </row>
    <row r="996" spans="3:12" x14ac:dyDescent="0.2">
      <c r="C996" s="178"/>
      <c r="D996" s="178"/>
      <c r="E996" s="178"/>
      <c r="F996" s="178"/>
      <c r="G996" s="178"/>
      <c r="H996" s="178"/>
      <c r="I996" s="178"/>
      <c r="J996" s="178"/>
      <c r="K996" s="178"/>
      <c r="L996" s="178"/>
    </row>
    <row r="997" spans="3:12" x14ac:dyDescent="0.2">
      <c r="C997" s="178"/>
      <c r="D997" s="178"/>
      <c r="E997" s="178"/>
      <c r="F997" s="178"/>
      <c r="G997" s="178"/>
      <c r="H997" s="178"/>
      <c r="I997" s="178"/>
      <c r="J997" s="178"/>
      <c r="K997" s="178"/>
      <c r="L997" s="178"/>
    </row>
    <row r="998" spans="3:12" x14ac:dyDescent="0.2">
      <c r="C998" s="178"/>
      <c r="D998" s="178"/>
      <c r="E998" s="178"/>
      <c r="F998" s="178"/>
      <c r="G998" s="178"/>
      <c r="H998" s="178"/>
      <c r="I998" s="178"/>
      <c r="J998" s="178"/>
      <c r="K998" s="178"/>
      <c r="L998" s="178"/>
    </row>
    <row r="999" spans="3:12" x14ac:dyDescent="0.2">
      <c r="C999" s="178"/>
      <c r="D999" s="178"/>
      <c r="E999" s="178"/>
      <c r="F999" s="178"/>
      <c r="G999" s="178"/>
      <c r="H999" s="178"/>
      <c r="I999" s="178"/>
      <c r="J999" s="178"/>
      <c r="K999" s="178"/>
      <c r="L999" s="178"/>
    </row>
    <row r="1000" spans="3:12" x14ac:dyDescent="0.2">
      <c r="C1000" s="178"/>
      <c r="D1000" s="178"/>
      <c r="E1000" s="178"/>
      <c r="F1000" s="178"/>
      <c r="G1000" s="178"/>
      <c r="H1000" s="178"/>
      <c r="I1000" s="178"/>
      <c r="J1000" s="178"/>
      <c r="K1000" s="178"/>
      <c r="L1000" s="178"/>
    </row>
    <row r="1001" spans="3:12" x14ac:dyDescent="0.2">
      <c r="C1001" s="178"/>
      <c r="D1001" s="178"/>
      <c r="E1001" s="178"/>
      <c r="F1001" s="178"/>
      <c r="G1001" s="178"/>
      <c r="H1001" s="178"/>
      <c r="I1001" s="178"/>
      <c r="J1001" s="178"/>
      <c r="K1001" s="178"/>
      <c r="L1001" s="178"/>
    </row>
    <row r="1002" spans="3:12" x14ac:dyDescent="0.2">
      <c r="C1002" s="178"/>
      <c r="D1002" s="178"/>
      <c r="E1002" s="178"/>
      <c r="F1002" s="178"/>
      <c r="G1002" s="178"/>
      <c r="H1002" s="178"/>
      <c r="I1002" s="178"/>
      <c r="J1002" s="178"/>
      <c r="K1002" s="178"/>
      <c r="L1002" s="178"/>
    </row>
    <row r="1003" spans="3:12" x14ac:dyDescent="0.2">
      <c r="C1003" s="178"/>
      <c r="D1003" s="178"/>
      <c r="E1003" s="178"/>
      <c r="F1003" s="178"/>
      <c r="G1003" s="178"/>
      <c r="H1003" s="178"/>
      <c r="I1003" s="178"/>
      <c r="J1003" s="178"/>
      <c r="K1003" s="178"/>
      <c r="L1003" s="178"/>
    </row>
    <row r="1004" spans="3:12" x14ac:dyDescent="0.2">
      <c r="C1004" s="178"/>
      <c r="D1004" s="178"/>
      <c r="E1004" s="178"/>
      <c r="F1004" s="178"/>
      <c r="G1004" s="178"/>
      <c r="H1004" s="178"/>
      <c r="I1004" s="178"/>
      <c r="J1004" s="178"/>
      <c r="K1004" s="178"/>
      <c r="L1004" s="178"/>
    </row>
    <row r="1005" spans="3:12" x14ac:dyDescent="0.2">
      <c r="C1005" s="178"/>
      <c r="D1005" s="178"/>
      <c r="E1005" s="178"/>
      <c r="F1005" s="178"/>
      <c r="G1005" s="178"/>
      <c r="H1005" s="178"/>
      <c r="I1005" s="178"/>
      <c r="J1005" s="178"/>
      <c r="K1005" s="178"/>
      <c r="L1005" s="178"/>
    </row>
    <row r="1006" spans="3:12" x14ac:dyDescent="0.2">
      <c r="C1006" s="178"/>
      <c r="D1006" s="178"/>
      <c r="E1006" s="178"/>
      <c r="F1006" s="178"/>
      <c r="G1006" s="178"/>
      <c r="H1006" s="178"/>
      <c r="I1006" s="178"/>
      <c r="J1006" s="178"/>
      <c r="K1006" s="178"/>
      <c r="L1006" s="178"/>
    </row>
    <row r="1007" spans="3:12" x14ac:dyDescent="0.2">
      <c r="C1007" s="178"/>
      <c r="D1007" s="178"/>
      <c r="E1007" s="178"/>
      <c r="F1007" s="178"/>
      <c r="G1007" s="178"/>
      <c r="H1007" s="178"/>
      <c r="I1007" s="178"/>
      <c r="J1007" s="178"/>
      <c r="K1007" s="178"/>
      <c r="L1007" s="178"/>
    </row>
    <row r="1008" spans="3:12" x14ac:dyDescent="0.2">
      <c r="C1008" s="178"/>
      <c r="D1008" s="178"/>
      <c r="E1008" s="178"/>
      <c r="F1008" s="178"/>
      <c r="G1008" s="178"/>
      <c r="H1008" s="178"/>
      <c r="I1008" s="178"/>
      <c r="J1008" s="178"/>
      <c r="K1008" s="178"/>
      <c r="L1008" s="178"/>
    </row>
    <row r="1009" spans="3:12" x14ac:dyDescent="0.2">
      <c r="C1009" s="178"/>
      <c r="D1009" s="178"/>
      <c r="E1009" s="178"/>
      <c r="F1009" s="178"/>
      <c r="G1009" s="178"/>
      <c r="H1009" s="178"/>
      <c r="I1009" s="178"/>
      <c r="J1009" s="178"/>
      <c r="K1009" s="178"/>
      <c r="L1009" s="178"/>
    </row>
    <row r="1010" spans="3:12" x14ac:dyDescent="0.2">
      <c r="C1010" s="178"/>
      <c r="D1010" s="178"/>
      <c r="E1010" s="178"/>
      <c r="F1010" s="178"/>
      <c r="G1010" s="178"/>
      <c r="H1010" s="178"/>
      <c r="I1010" s="178"/>
      <c r="J1010" s="178"/>
      <c r="K1010" s="178"/>
      <c r="L1010" s="178"/>
    </row>
    <row r="1011" spans="3:12" x14ac:dyDescent="0.2">
      <c r="C1011" s="178"/>
      <c r="D1011" s="178"/>
      <c r="E1011" s="178"/>
      <c r="F1011" s="178"/>
      <c r="G1011" s="178"/>
      <c r="H1011" s="178"/>
      <c r="I1011" s="178"/>
      <c r="J1011" s="178"/>
      <c r="K1011" s="178"/>
      <c r="L1011" s="178"/>
    </row>
    <row r="1012" spans="3:12" x14ac:dyDescent="0.2">
      <c r="C1012" s="178"/>
      <c r="D1012" s="178"/>
      <c r="E1012" s="178"/>
      <c r="F1012" s="178"/>
      <c r="G1012" s="178"/>
      <c r="H1012" s="178"/>
      <c r="I1012" s="178"/>
      <c r="J1012" s="178"/>
      <c r="K1012" s="178"/>
      <c r="L1012" s="178"/>
    </row>
    <row r="1013" spans="3:12" x14ac:dyDescent="0.2">
      <c r="C1013" s="178"/>
      <c r="D1013" s="178"/>
      <c r="E1013" s="178"/>
      <c r="F1013" s="178"/>
      <c r="G1013" s="178"/>
      <c r="H1013" s="178"/>
      <c r="I1013" s="178"/>
      <c r="J1013" s="178"/>
      <c r="K1013" s="178"/>
      <c r="L1013" s="178"/>
    </row>
    <row r="1014" spans="3:12" x14ac:dyDescent="0.2">
      <c r="C1014" s="178"/>
      <c r="D1014" s="178"/>
      <c r="E1014" s="178"/>
      <c r="F1014" s="178"/>
      <c r="G1014" s="178"/>
      <c r="H1014" s="178"/>
      <c r="I1014" s="178"/>
      <c r="J1014" s="178"/>
      <c r="K1014" s="178"/>
      <c r="L1014" s="178"/>
    </row>
    <row r="1015" spans="3:12" x14ac:dyDescent="0.2">
      <c r="C1015" s="178"/>
      <c r="D1015" s="178"/>
      <c r="E1015" s="178"/>
      <c r="F1015" s="178"/>
      <c r="G1015" s="178"/>
      <c r="H1015" s="178"/>
      <c r="I1015" s="178"/>
      <c r="J1015" s="178"/>
      <c r="K1015" s="178"/>
      <c r="L1015" s="178"/>
    </row>
    <row r="1016" spans="3:12" x14ac:dyDescent="0.2">
      <c r="C1016" s="178"/>
      <c r="D1016" s="178"/>
      <c r="E1016" s="178"/>
      <c r="F1016" s="178"/>
      <c r="G1016" s="178"/>
      <c r="H1016" s="178"/>
      <c r="I1016" s="178"/>
      <c r="J1016" s="178"/>
      <c r="K1016" s="178"/>
      <c r="L1016" s="178"/>
    </row>
    <row r="1017" spans="3:12" x14ac:dyDescent="0.2">
      <c r="C1017" s="178"/>
      <c r="D1017" s="178"/>
      <c r="E1017" s="178"/>
      <c r="F1017" s="178"/>
      <c r="G1017" s="178"/>
      <c r="H1017" s="178"/>
      <c r="I1017" s="178"/>
      <c r="J1017" s="178"/>
      <c r="K1017" s="178"/>
      <c r="L1017" s="178"/>
    </row>
    <row r="1018" spans="3:12" x14ac:dyDescent="0.2">
      <c r="C1018" s="178"/>
      <c r="D1018" s="178"/>
      <c r="E1018" s="178"/>
      <c r="F1018" s="178"/>
      <c r="G1018" s="178"/>
      <c r="H1018" s="178"/>
      <c r="I1018" s="178"/>
      <c r="J1018" s="178"/>
      <c r="K1018" s="178"/>
      <c r="L1018" s="178"/>
    </row>
    <row r="1019" spans="3:12" x14ac:dyDescent="0.2">
      <c r="C1019" s="178"/>
      <c r="D1019" s="178"/>
      <c r="E1019" s="178"/>
      <c r="F1019" s="178"/>
      <c r="G1019" s="178"/>
      <c r="H1019" s="178"/>
      <c r="I1019" s="178"/>
      <c r="J1019" s="178"/>
      <c r="K1019" s="178"/>
      <c r="L1019" s="178"/>
    </row>
    <row r="1020" spans="3:12" x14ac:dyDescent="0.2">
      <c r="C1020" s="178"/>
      <c r="D1020" s="178"/>
      <c r="E1020" s="178"/>
      <c r="F1020" s="178"/>
      <c r="G1020" s="178"/>
      <c r="H1020" s="178"/>
      <c r="I1020" s="178"/>
      <c r="J1020" s="178"/>
      <c r="K1020" s="178"/>
      <c r="L1020" s="178"/>
    </row>
    <row r="1021" spans="3:12" x14ac:dyDescent="0.2">
      <c r="C1021" s="178"/>
      <c r="D1021" s="178"/>
      <c r="E1021" s="178"/>
      <c r="F1021" s="178"/>
      <c r="G1021" s="178"/>
      <c r="H1021" s="178"/>
      <c r="I1021" s="178"/>
      <c r="J1021" s="178"/>
      <c r="K1021" s="178"/>
      <c r="L1021" s="178"/>
    </row>
    <row r="1022" spans="3:12" x14ac:dyDescent="0.2">
      <c r="C1022" s="178"/>
      <c r="D1022" s="178"/>
      <c r="E1022" s="178"/>
      <c r="F1022" s="178"/>
      <c r="G1022" s="178"/>
      <c r="H1022" s="178"/>
      <c r="I1022" s="178"/>
      <c r="J1022" s="178"/>
      <c r="K1022" s="178"/>
      <c r="L1022" s="178"/>
    </row>
    <row r="1023" spans="3:12" x14ac:dyDescent="0.2">
      <c r="C1023" s="178"/>
      <c r="D1023" s="178"/>
      <c r="E1023" s="178"/>
      <c r="F1023" s="178"/>
      <c r="G1023" s="178"/>
      <c r="H1023" s="178"/>
      <c r="I1023" s="178"/>
      <c r="J1023" s="178"/>
      <c r="K1023" s="178"/>
      <c r="L1023" s="178"/>
    </row>
    <row r="1024" spans="3:12" x14ac:dyDescent="0.2">
      <c r="C1024" s="178"/>
      <c r="D1024" s="178"/>
      <c r="E1024" s="178"/>
      <c r="F1024" s="178"/>
      <c r="G1024" s="178"/>
      <c r="H1024" s="178"/>
      <c r="I1024" s="178"/>
      <c r="J1024" s="178"/>
      <c r="K1024" s="178"/>
      <c r="L1024" s="178"/>
    </row>
    <row r="1025" spans="3:12" x14ac:dyDescent="0.2">
      <c r="C1025" s="178"/>
      <c r="D1025" s="178"/>
      <c r="E1025" s="178"/>
      <c r="F1025" s="178"/>
      <c r="G1025" s="178"/>
      <c r="H1025" s="178"/>
      <c r="I1025" s="178"/>
      <c r="J1025" s="178"/>
      <c r="K1025" s="178"/>
      <c r="L1025" s="178"/>
    </row>
    <row r="1026" spans="3:12" x14ac:dyDescent="0.2">
      <c r="C1026" s="178"/>
      <c r="D1026" s="178"/>
      <c r="E1026" s="178"/>
      <c r="F1026" s="178"/>
      <c r="G1026" s="178"/>
      <c r="H1026" s="178"/>
      <c r="I1026" s="178"/>
      <c r="J1026" s="178"/>
      <c r="K1026" s="178"/>
      <c r="L1026" s="178"/>
    </row>
    <row r="1027" spans="3:12" x14ac:dyDescent="0.2">
      <c r="C1027" s="178"/>
      <c r="D1027" s="178"/>
      <c r="E1027" s="178"/>
      <c r="F1027" s="178"/>
      <c r="G1027" s="178"/>
      <c r="H1027" s="178"/>
      <c r="I1027" s="178"/>
      <c r="J1027" s="178"/>
      <c r="K1027" s="178"/>
      <c r="L1027" s="178"/>
    </row>
    <row r="1028" spans="3:12" x14ac:dyDescent="0.2">
      <c r="C1028" s="178"/>
      <c r="D1028" s="178"/>
      <c r="E1028" s="178"/>
      <c r="F1028" s="178"/>
      <c r="G1028" s="178"/>
      <c r="H1028" s="178"/>
      <c r="I1028" s="178"/>
      <c r="J1028" s="178"/>
      <c r="K1028" s="178"/>
      <c r="L1028" s="178"/>
    </row>
    <row r="1029" spans="3:12" x14ac:dyDescent="0.2">
      <c r="C1029" s="178"/>
      <c r="D1029" s="178"/>
      <c r="E1029" s="178"/>
      <c r="F1029" s="178"/>
      <c r="G1029" s="178"/>
      <c r="H1029" s="178"/>
      <c r="I1029" s="178"/>
      <c r="J1029" s="178"/>
      <c r="K1029" s="178"/>
      <c r="L1029" s="178"/>
    </row>
    <row r="1030" spans="3:12" x14ac:dyDescent="0.2">
      <c r="C1030" s="178"/>
      <c r="D1030" s="178"/>
      <c r="E1030" s="178"/>
      <c r="F1030" s="178"/>
      <c r="G1030" s="178"/>
      <c r="H1030" s="178"/>
      <c r="I1030" s="178"/>
      <c r="J1030" s="178"/>
      <c r="K1030" s="178"/>
      <c r="L1030" s="178"/>
    </row>
    <row r="1031" spans="3:12" x14ac:dyDescent="0.2">
      <c r="C1031" s="178"/>
      <c r="D1031" s="178"/>
      <c r="E1031" s="178"/>
      <c r="F1031" s="178"/>
      <c r="G1031" s="178"/>
      <c r="H1031" s="178"/>
      <c r="I1031" s="178"/>
      <c r="J1031" s="178"/>
      <c r="K1031" s="178"/>
      <c r="L1031" s="178"/>
    </row>
    <row r="1032" spans="3:12" x14ac:dyDescent="0.2">
      <c r="C1032" s="178"/>
      <c r="D1032" s="178"/>
      <c r="E1032" s="178"/>
      <c r="F1032" s="178"/>
      <c r="G1032" s="178"/>
      <c r="H1032" s="178"/>
      <c r="I1032" s="178"/>
      <c r="J1032" s="178"/>
      <c r="K1032" s="178"/>
      <c r="L1032" s="178"/>
    </row>
    <row r="1033" spans="3:12" x14ac:dyDescent="0.2">
      <c r="C1033" s="178"/>
      <c r="D1033" s="178"/>
      <c r="E1033" s="178"/>
      <c r="F1033" s="178"/>
      <c r="G1033" s="178"/>
      <c r="H1033" s="178"/>
      <c r="I1033" s="178"/>
      <c r="J1033" s="178"/>
      <c r="K1033" s="178"/>
      <c r="L1033" s="178"/>
    </row>
    <row r="1034" spans="3:12" x14ac:dyDescent="0.2">
      <c r="C1034" s="178"/>
      <c r="D1034" s="178"/>
      <c r="E1034" s="178"/>
      <c r="F1034" s="178"/>
      <c r="G1034" s="178"/>
      <c r="H1034" s="178"/>
      <c r="I1034" s="178"/>
      <c r="J1034" s="178"/>
      <c r="K1034" s="178"/>
      <c r="L1034" s="178"/>
    </row>
    <row r="1035" spans="3:12" x14ac:dyDescent="0.2">
      <c r="C1035" s="178"/>
      <c r="D1035" s="178"/>
      <c r="E1035" s="178"/>
      <c r="F1035" s="178"/>
      <c r="G1035" s="178"/>
      <c r="H1035" s="178"/>
      <c r="I1035" s="178"/>
      <c r="J1035" s="178"/>
      <c r="K1035" s="178"/>
      <c r="L1035" s="178"/>
    </row>
    <row r="1036" spans="3:12" x14ac:dyDescent="0.2">
      <c r="C1036" s="178"/>
      <c r="D1036" s="178"/>
      <c r="E1036" s="178"/>
      <c r="F1036" s="178"/>
      <c r="G1036" s="178"/>
      <c r="H1036" s="178"/>
      <c r="I1036" s="178"/>
      <c r="J1036" s="178"/>
      <c r="K1036" s="178"/>
      <c r="L1036" s="178"/>
    </row>
    <row r="1037" spans="3:12" x14ac:dyDescent="0.2">
      <c r="C1037" s="178"/>
      <c r="D1037" s="178"/>
      <c r="E1037" s="178"/>
      <c r="F1037" s="178"/>
      <c r="G1037" s="178"/>
      <c r="H1037" s="178"/>
      <c r="I1037" s="178"/>
      <c r="J1037" s="178"/>
      <c r="K1037" s="178"/>
      <c r="L1037" s="178"/>
    </row>
    <row r="1038" spans="3:12" x14ac:dyDescent="0.2">
      <c r="C1038" s="178"/>
      <c r="D1038" s="178"/>
      <c r="E1038" s="178"/>
      <c r="F1038" s="178"/>
      <c r="G1038" s="178"/>
      <c r="H1038" s="178"/>
      <c r="I1038" s="178"/>
      <c r="J1038" s="178"/>
      <c r="K1038" s="178"/>
      <c r="L1038" s="178"/>
    </row>
    <row r="1039" spans="3:12" x14ac:dyDescent="0.2">
      <c r="C1039" s="178"/>
      <c r="D1039" s="178"/>
      <c r="E1039" s="178"/>
      <c r="F1039" s="178"/>
      <c r="G1039" s="178"/>
      <c r="H1039" s="178"/>
      <c r="I1039" s="178"/>
      <c r="J1039" s="178"/>
      <c r="K1039" s="178"/>
      <c r="L1039" s="178"/>
    </row>
    <row r="1040" spans="3:12" x14ac:dyDescent="0.2">
      <c r="C1040" s="178"/>
      <c r="D1040" s="178"/>
      <c r="E1040" s="178"/>
      <c r="F1040" s="178"/>
      <c r="G1040" s="178"/>
      <c r="H1040" s="178"/>
      <c r="I1040" s="178"/>
      <c r="J1040" s="178"/>
      <c r="K1040" s="178"/>
      <c r="L1040" s="178"/>
    </row>
    <row r="1041" spans="3:12" x14ac:dyDescent="0.2">
      <c r="C1041" s="178"/>
      <c r="D1041" s="178"/>
      <c r="E1041" s="178"/>
      <c r="F1041" s="178"/>
      <c r="G1041" s="178"/>
      <c r="H1041" s="178"/>
      <c r="I1041" s="178"/>
      <c r="J1041" s="178"/>
      <c r="K1041" s="178"/>
      <c r="L1041" s="178"/>
    </row>
    <row r="1042" spans="3:12" x14ac:dyDescent="0.2">
      <c r="C1042" s="178"/>
      <c r="D1042" s="178"/>
      <c r="E1042" s="178"/>
      <c r="F1042" s="178"/>
      <c r="G1042" s="178"/>
      <c r="H1042" s="178"/>
      <c r="I1042" s="178"/>
      <c r="J1042" s="178"/>
      <c r="K1042" s="178"/>
      <c r="L1042" s="178"/>
    </row>
    <row r="1043" spans="3:12" x14ac:dyDescent="0.2">
      <c r="C1043" s="178"/>
      <c r="D1043" s="178"/>
      <c r="E1043" s="178"/>
      <c r="F1043" s="178"/>
      <c r="G1043" s="178"/>
      <c r="H1043" s="178"/>
      <c r="I1043" s="178"/>
      <c r="J1043" s="178"/>
      <c r="K1043" s="178"/>
      <c r="L1043" s="178"/>
    </row>
    <row r="1044" spans="3:12" x14ac:dyDescent="0.2">
      <c r="C1044" s="178"/>
      <c r="D1044" s="178"/>
      <c r="E1044" s="178"/>
      <c r="F1044" s="178"/>
      <c r="G1044" s="178"/>
      <c r="H1044" s="178"/>
      <c r="I1044" s="178"/>
      <c r="J1044" s="178"/>
      <c r="K1044" s="178"/>
      <c r="L1044" s="178"/>
    </row>
    <row r="1045" spans="3:12" x14ac:dyDescent="0.2">
      <c r="C1045" s="178"/>
      <c r="D1045" s="178"/>
      <c r="E1045" s="178"/>
      <c r="F1045" s="178"/>
      <c r="G1045" s="178"/>
      <c r="H1045" s="178"/>
      <c r="I1045" s="178"/>
      <c r="J1045" s="178"/>
      <c r="K1045" s="178"/>
      <c r="L1045" s="178"/>
    </row>
    <row r="1046" spans="3:12" x14ac:dyDescent="0.2">
      <c r="C1046" s="178"/>
      <c r="D1046" s="178"/>
      <c r="E1046" s="178"/>
      <c r="F1046" s="178"/>
      <c r="G1046" s="178"/>
      <c r="H1046" s="178"/>
      <c r="I1046" s="178"/>
      <c r="J1046" s="178"/>
      <c r="K1046" s="178"/>
      <c r="L1046" s="178"/>
    </row>
    <row r="1047" spans="3:12" x14ac:dyDescent="0.2">
      <c r="C1047" s="178"/>
      <c r="D1047" s="178"/>
      <c r="E1047" s="178"/>
      <c r="F1047" s="178"/>
      <c r="G1047" s="178"/>
      <c r="H1047" s="178"/>
      <c r="I1047" s="178"/>
      <c r="J1047" s="178"/>
      <c r="K1047" s="178"/>
      <c r="L1047" s="178"/>
    </row>
    <row r="1048" spans="3:12" x14ac:dyDescent="0.2">
      <c r="C1048" s="178"/>
      <c r="D1048" s="178"/>
      <c r="E1048" s="178"/>
      <c r="F1048" s="178"/>
      <c r="G1048" s="178"/>
      <c r="H1048" s="178"/>
      <c r="I1048" s="178"/>
      <c r="J1048" s="178"/>
      <c r="K1048" s="178"/>
      <c r="L1048" s="178"/>
    </row>
    <row r="1049" spans="3:12" x14ac:dyDescent="0.2">
      <c r="C1049" s="178"/>
      <c r="D1049" s="178"/>
      <c r="E1049" s="178"/>
      <c r="F1049" s="178"/>
      <c r="G1049" s="178"/>
      <c r="H1049" s="178"/>
      <c r="I1049" s="178"/>
      <c r="J1049" s="178"/>
      <c r="K1049" s="178"/>
      <c r="L1049" s="178"/>
    </row>
    <row r="1050" spans="3:12" x14ac:dyDescent="0.2">
      <c r="C1050" s="178"/>
      <c r="D1050" s="178"/>
      <c r="E1050" s="178"/>
      <c r="F1050" s="178"/>
      <c r="G1050" s="178"/>
      <c r="H1050" s="178"/>
      <c r="I1050" s="178"/>
      <c r="J1050" s="178"/>
      <c r="K1050" s="178"/>
      <c r="L1050" s="178"/>
    </row>
    <row r="1051" spans="3:12" x14ac:dyDescent="0.2">
      <c r="C1051" s="178"/>
      <c r="D1051" s="178"/>
      <c r="E1051" s="178"/>
      <c r="F1051" s="178"/>
      <c r="G1051" s="178"/>
      <c r="H1051" s="178"/>
      <c r="I1051" s="178"/>
      <c r="J1051" s="178"/>
      <c r="K1051" s="178"/>
      <c r="L1051" s="178"/>
    </row>
    <row r="1052" spans="3:12" x14ac:dyDescent="0.2">
      <c r="C1052" s="178"/>
      <c r="D1052" s="178"/>
      <c r="E1052" s="178"/>
      <c r="F1052" s="178"/>
      <c r="G1052" s="178"/>
      <c r="H1052" s="178"/>
      <c r="I1052" s="178"/>
      <c r="J1052" s="178"/>
      <c r="K1052" s="178"/>
      <c r="L1052" s="178"/>
    </row>
    <row r="1053" spans="3:12" x14ac:dyDescent="0.2">
      <c r="C1053" s="178"/>
      <c r="D1053" s="178"/>
      <c r="E1053" s="178"/>
      <c r="F1053" s="178"/>
      <c r="G1053" s="178"/>
      <c r="H1053" s="178"/>
      <c r="I1053" s="178"/>
      <c r="J1053" s="178"/>
      <c r="K1053" s="178"/>
      <c r="L1053" s="178"/>
    </row>
    <row r="1054" spans="3:12" x14ac:dyDescent="0.2">
      <c r="C1054" s="178"/>
      <c r="D1054" s="178"/>
      <c r="E1054" s="178"/>
      <c r="F1054" s="178"/>
      <c r="G1054" s="178"/>
      <c r="H1054" s="178"/>
      <c r="I1054" s="178"/>
      <c r="J1054" s="178"/>
      <c r="K1054" s="178"/>
      <c r="L1054" s="178"/>
    </row>
    <row r="1055" spans="3:12" x14ac:dyDescent="0.2">
      <c r="C1055" s="178"/>
      <c r="D1055" s="178"/>
      <c r="E1055" s="178"/>
      <c r="F1055" s="178"/>
      <c r="G1055" s="178"/>
      <c r="H1055" s="178"/>
      <c r="I1055" s="178"/>
      <c r="J1055" s="178"/>
      <c r="K1055" s="178"/>
      <c r="L1055" s="178"/>
    </row>
    <row r="1056" spans="3:12" x14ac:dyDescent="0.2">
      <c r="C1056" s="178"/>
      <c r="D1056" s="178"/>
      <c r="E1056" s="178"/>
      <c r="F1056" s="178"/>
      <c r="G1056" s="178"/>
      <c r="H1056" s="178"/>
      <c r="I1056" s="178"/>
      <c r="J1056" s="178"/>
      <c r="K1056" s="178"/>
      <c r="L1056" s="178"/>
    </row>
    <row r="1057" spans="3:12" x14ac:dyDescent="0.2">
      <c r="C1057" s="178"/>
      <c r="D1057" s="178"/>
      <c r="E1057" s="178"/>
      <c r="F1057" s="178"/>
      <c r="G1057" s="178"/>
      <c r="H1057" s="178"/>
      <c r="I1057" s="178"/>
      <c r="J1057" s="178"/>
      <c r="K1057" s="178"/>
      <c r="L1057" s="178"/>
    </row>
    <row r="1058" spans="3:12" x14ac:dyDescent="0.2">
      <c r="C1058" s="178"/>
      <c r="D1058" s="178"/>
      <c r="E1058" s="178"/>
      <c r="F1058" s="178"/>
      <c r="G1058" s="178"/>
      <c r="H1058" s="178"/>
      <c r="I1058" s="178"/>
      <c r="J1058" s="178"/>
      <c r="K1058" s="178"/>
      <c r="L1058" s="178"/>
    </row>
    <row r="1059" spans="3:12" x14ac:dyDescent="0.2">
      <c r="C1059" s="178"/>
      <c r="D1059" s="178"/>
      <c r="E1059" s="178"/>
      <c r="F1059" s="178"/>
      <c r="G1059" s="178"/>
      <c r="H1059" s="178"/>
      <c r="I1059" s="178"/>
      <c r="J1059" s="178"/>
      <c r="K1059" s="178"/>
      <c r="L1059" s="178"/>
    </row>
    <row r="1060" spans="3:12" x14ac:dyDescent="0.2">
      <c r="C1060" s="178"/>
      <c r="D1060" s="178"/>
      <c r="E1060" s="178"/>
      <c r="F1060" s="178"/>
      <c r="G1060" s="178"/>
      <c r="H1060" s="178"/>
      <c r="I1060" s="178"/>
      <c r="J1060" s="178"/>
      <c r="K1060" s="178"/>
      <c r="L1060" s="178"/>
    </row>
    <row r="1061" spans="3:12" x14ac:dyDescent="0.2">
      <c r="C1061" s="178"/>
      <c r="D1061" s="178"/>
      <c r="E1061" s="178"/>
      <c r="F1061" s="178"/>
      <c r="G1061" s="178"/>
      <c r="H1061" s="178"/>
      <c r="I1061" s="178"/>
      <c r="J1061" s="178"/>
      <c r="K1061" s="178"/>
      <c r="L1061" s="178"/>
    </row>
    <row r="1062" spans="3:12" x14ac:dyDescent="0.2">
      <c r="C1062" s="178"/>
      <c r="D1062" s="178"/>
      <c r="E1062" s="178"/>
      <c r="F1062" s="178"/>
      <c r="G1062" s="178"/>
      <c r="H1062" s="178"/>
      <c r="I1062" s="178"/>
      <c r="J1062" s="178"/>
      <c r="K1062" s="178"/>
      <c r="L1062" s="178"/>
    </row>
    <row r="1063" spans="3:12" x14ac:dyDescent="0.2">
      <c r="C1063" s="178"/>
      <c r="D1063" s="178"/>
      <c r="E1063" s="178"/>
      <c r="F1063" s="178"/>
      <c r="G1063" s="178"/>
      <c r="H1063" s="178"/>
      <c r="I1063" s="178"/>
      <c r="J1063" s="178"/>
      <c r="K1063" s="178"/>
      <c r="L1063" s="178"/>
    </row>
    <row r="1064" spans="3:12" x14ac:dyDescent="0.2">
      <c r="C1064" s="178"/>
      <c r="D1064" s="178"/>
      <c r="E1064" s="178"/>
      <c r="F1064" s="178"/>
      <c r="G1064" s="178"/>
      <c r="H1064" s="178"/>
      <c r="I1064" s="178"/>
      <c r="J1064" s="178"/>
      <c r="K1064" s="178"/>
      <c r="L1064" s="178"/>
    </row>
    <row r="1065" spans="3:12" x14ac:dyDescent="0.2">
      <c r="C1065" s="178"/>
      <c r="D1065" s="178"/>
      <c r="E1065" s="178"/>
      <c r="F1065" s="178"/>
      <c r="G1065" s="178"/>
      <c r="H1065" s="178"/>
      <c r="I1065" s="178"/>
      <c r="J1065" s="178"/>
      <c r="K1065" s="178"/>
      <c r="L1065" s="178"/>
    </row>
    <row r="1066" spans="3:12" x14ac:dyDescent="0.2">
      <c r="C1066" s="178"/>
      <c r="D1066" s="178"/>
      <c r="E1066" s="178"/>
      <c r="F1066" s="178"/>
      <c r="G1066" s="178"/>
      <c r="H1066" s="178"/>
      <c r="I1066" s="178"/>
      <c r="J1066" s="178"/>
      <c r="K1066" s="178"/>
      <c r="L1066" s="178"/>
    </row>
    <row r="1067" spans="3:12" x14ac:dyDescent="0.2">
      <c r="C1067" s="178"/>
      <c r="D1067" s="178"/>
      <c r="E1067" s="178"/>
      <c r="F1067" s="178"/>
      <c r="G1067" s="178"/>
      <c r="H1067" s="178"/>
      <c r="I1067" s="178"/>
      <c r="J1067" s="178"/>
      <c r="K1067" s="178"/>
      <c r="L1067" s="178"/>
    </row>
    <row r="1068" spans="3:12" x14ac:dyDescent="0.2">
      <c r="C1068" s="178"/>
      <c r="D1068" s="178"/>
      <c r="E1068" s="178"/>
      <c r="F1068" s="178"/>
      <c r="G1068" s="178"/>
      <c r="H1068" s="178"/>
      <c r="I1068" s="178"/>
      <c r="J1068" s="178"/>
      <c r="K1068" s="178"/>
      <c r="L1068" s="178"/>
    </row>
    <row r="1069" spans="3:12" x14ac:dyDescent="0.2">
      <c r="C1069" s="178"/>
      <c r="D1069" s="178"/>
      <c r="E1069" s="178"/>
      <c r="F1069" s="178"/>
      <c r="G1069" s="178"/>
      <c r="H1069" s="178"/>
      <c r="I1069" s="178"/>
      <c r="J1069" s="178"/>
      <c r="K1069" s="178"/>
      <c r="L1069" s="178"/>
    </row>
    <row r="1070" spans="3:12" x14ac:dyDescent="0.2">
      <c r="C1070" s="178"/>
      <c r="D1070" s="178"/>
      <c r="E1070" s="178"/>
      <c r="F1070" s="178"/>
      <c r="G1070" s="178"/>
      <c r="H1070" s="178"/>
      <c r="I1070" s="178"/>
      <c r="J1070" s="178"/>
      <c r="K1070" s="178"/>
      <c r="L1070" s="178"/>
    </row>
    <row r="1071" spans="3:12" x14ac:dyDescent="0.2">
      <c r="C1071" s="178"/>
      <c r="D1071" s="178"/>
      <c r="E1071" s="178"/>
      <c r="F1071" s="178"/>
      <c r="G1071" s="178"/>
      <c r="H1071" s="178"/>
      <c r="I1071" s="178"/>
      <c r="J1071" s="178"/>
      <c r="K1071" s="178"/>
      <c r="L1071" s="178"/>
    </row>
    <row r="1072" spans="3:12" x14ac:dyDescent="0.2">
      <c r="C1072" s="178"/>
      <c r="D1072" s="178"/>
      <c r="E1072" s="178"/>
      <c r="F1072" s="178"/>
      <c r="G1072" s="178"/>
      <c r="H1072" s="178"/>
      <c r="I1072" s="178"/>
      <c r="J1072" s="178"/>
      <c r="K1072" s="178"/>
      <c r="L1072" s="178"/>
    </row>
    <row r="1073" spans="3:12" x14ac:dyDescent="0.2">
      <c r="C1073" s="178"/>
      <c r="D1073" s="178"/>
      <c r="E1073" s="178"/>
      <c r="F1073" s="178"/>
      <c r="G1073" s="178"/>
      <c r="H1073" s="178"/>
      <c r="I1073" s="178"/>
      <c r="J1073" s="178"/>
      <c r="K1073" s="178"/>
      <c r="L1073" s="178"/>
    </row>
    <row r="1074" spans="3:12" x14ac:dyDescent="0.2">
      <c r="C1074" s="178"/>
      <c r="D1074" s="178"/>
      <c r="E1074" s="178"/>
      <c r="F1074" s="178"/>
      <c r="G1074" s="178"/>
      <c r="H1074" s="178"/>
      <c r="I1074" s="178"/>
      <c r="J1074" s="178"/>
      <c r="K1074" s="178"/>
      <c r="L1074" s="178"/>
    </row>
    <row r="1075" spans="3:12" x14ac:dyDescent="0.2">
      <c r="C1075" s="178"/>
      <c r="D1075" s="178"/>
      <c r="E1075" s="178"/>
      <c r="F1075" s="178"/>
      <c r="G1075" s="178"/>
      <c r="H1075" s="178"/>
      <c r="I1075" s="178"/>
      <c r="J1075" s="178"/>
      <c r="K1075" s="178"/>
      <c r="L1075" s="178"/>
    </row>
    <row r="1076" spans="3:12" x14ac:dyDescent="0.2">
      <c r="C1076" s="178"/>
      <c r="D1076" s="178"/>
      <c r="E1076" s="178"/>
      <c r="F1076" s="178"/>
      <c r="G1076" s="178"/>
      <c r="H1076" s="178"/>
      <c r="I1076" s="178"/>
      <c r="J1076" s="178"/>
      <c r="K1076" s="178"/>
      <c r="L1076" s="178"/>
    </row>
    <row r="1077" spans="3:12" x14ac:dyDescent="0.2">
      <c r="C1077" s="178"/>
      <c r="D1077" s="178"/>
      <c r="E1077" s="178"/>
      <c r="F1077" s="178"/>
      <c r="G1077" s="178"/>
      <c r="H1077" s="178"/>
      <c r="I1077" s="178"/>
      <c r="J1077" s="178"/>
      <c r="K1077" s="178"/>
      <c r="L1077" s="178"/>
    </row>
    <row r="1078" spans="3:12" x14ac:dyDescent="0.2">
      <c r="C1078" s="178"/>
      <c r="D1078" s="178"/>
      <c r="E1078" s="178"/>
      <c r="F1078" s="178"/>
      <c r="G1078" s="178"/>
      <c r="H1078" s="178"/>
      <c r="I1078" s="178"/>
      <c r="J1078" s="178"/>
      <c r="K1078" s="178"/>
      <c r="L1078" s="178"/>
    </row>
    <row r="1079" spans="3:12" x14ac:dyDescent="0.2">
      <c r="C1079" s="178"/>
      <c r="D1079" s="178"/>
      <c r="E1079" s="178"/>
      <c r="F1079" s="178"/>
      <c r="G1079" s="178"/>
      <c r="H1079" s="178"/>
      <c r="I1079" s="178"/>
      <c r="J1079" s="178"/>
      <c r="K1079" s="178"/>
      <c r="L1079" s="178"/>
    </row>
    <row r="1080" spans="3:12" x14ac:dyDescent="0.2">
      <c r="C1080" s="178"/>
      <c r="D1080" s="178"/>
      <c r="E1080" s="178"/>
      <c r="F1080" s="178"/>
      <c r="G1080" s="178"/>
      <c r="H1080" s="178"/>
      <c r="I1080" s="178"/>
      <c r="J1080" s="178"/>
      <c r="K1080" s="178"/>
      <c r="L1080" s="178"/>
    </row>
    <row r="1081" spans="3:12" x14ac:dyDescent="0.2">
      <c r="C1081" s="178"/>
      <c r="D1081" s="178"/>
      <c r="E1081" s="178"/>
      <c r="F1081" s="178"/>
      <c r="G1081" s="178"/>
      <c r="H1081" s="178"/>
      <c r="I1081" s="178"/>
      <c r="J1081" s="178"/>
      <c r="K1081" s="178"/>
      <c r="L1081" s="178"/>
    </row>
    <row r="1082" spans="3:12" x14ac:dyDescent="0.2">
      <c r="C1082" s="178"/>
      <c r="D1082" s="178"/>
      <c r="E1082" s="178"/>
      <c r="F1082" s="178"/>
      <c r="G1082" s="178"/>
      <c r="H1082" s="178"/>
      <c r="I1082" s="178"/>
      <c r="J1082" s="178"/>
      <c r="K1082" s="178"/>
      <c r="L1082" s="178"/>
    </row>
    <row r="1083" spans="3:12" x14ac:dyDescent="0.2">
      <c r="C1083" s="178"/>
      <c r="D1083" s="178"/>
      <c r="E1083" s="178"/>
      <c r="F1083" s="178"/>
      <c r="G1083" s="178"/>
      <c r="H1083" s="178"/>
      <c r="I1083" s="178"/>
      <c r="J1083" s="178"/>
      <c r="K1083" s="178"/>
      <c r="L1083" s="178"/>
    </row>
    <row r="1084" spans="3:12" x14ac:dyDescent="0.2">
      <c r="C1084" s="178"/>
      <c r="D1084" s="178"/>
      <c r="E1084" s="178"/>
      <c r="F1084" s="178"/>
      <c r="G1084" s="178"/>
      <c r="H1084" s="178"/>
      <c r="I1084" s="178"/>
      <c r="J1084" s="178"/>
      <c r="K1084" s="178"/>
      <c r="L1084" s="178"/>
    </row>
    <row r="1085" spans="3:12" x14ac:dyDescent="0.2">
      <c r="C1085" s="178"/>
      <c r="D1085" s="178"/>
      <c r="E1085" s="178"/>
      <c r="F1085" s="178"/>
      <c r="G1085" s="178"/>
      <c r="H1085" s="178"/>
      <c r="I1085" s="178"/>
      <c r="J1085" s="178"/>
      <c r="K1085" s="178"/>
      <c r="L1085" s="178"/>
    </row>
    <row r="1086" spans="3:12" x14ac:dyDescent="0.2">
      <c r="C1086" s="178"/>
      <c r="D1086" s="178"/>
      <c r="E1086" s="178"/>
      <c r="F1086" s="178"/>
      <c r="G1086" s="178"/>
      <c r="H1086" s="178"/>
      <c r="I1086" s="178"/>
      <c r="J1086" s="178"/>
      <c r="K1086" s="178"/>
      <c r="L1086" s="178"/>
    </row>
    <row r="1087" spans="3:12" x14ac:dyDescent="0.2">
      <c r="C1087" s="178"/>
      <c r="D1087" s="178"/>
      <c r="E1087" s="178"/>
      <c r="F1087" s="178"/>
      <c r="G1087" s="178"/>
      <c r="H1087" s="178"/>
      <c r="I1087" s="178"/>
      <c r="J1087" s="178"/>
      <c r="K1087" s="178"/>
      <c r="L1087" s="178"/>
    </row>
    <row r="1088" spans="3:12" x14ac:dyDescent="0.2">
      <c r="C1088" s="178"/>
      <c r="D1088" s="178"/>
      <c r="E1088" s="178"/>
      <c r="F1088" s="178"/>
      <c r="G1088" s="178"/>
      <c r="H1088" s="178"/>
      <c r="I1088" s="178"/>
      <c r="J1088" s="178"/>
      <c r="K1088" s="178"/>
      <c r="L1088" s="178"/>
    </row>
    <row r="1089" spans="3:12" x14ac:dyDescent="0.2">
      <c r="C1089" s="178"/>
      <c r="D1089" s="178"/>
      <c r="E1089" s="178"/>
      <c r="F1089" s="178"/>
      <c r="G1089" s="178"/>
      <c r="H1089" s="178"/>
      <c r="I1089" s="178"/>
      <c r="J1089" s="178"/>
      <c r="K1089" s="178"/>
      <c r="L1089" s="178"/>
    </row>
    <row r="1090" spans="3:12" x14ac:dyDescent="0.2">
      <c r="C1090" s="178"/>
      <c r="D1090" s="178"/>
      <c r="E1090" s="178"/>
      <c r="F1090" s="178"/>
      <c r="G1090" s="178"/>
      <c r="H1090" s="178"/>
      <c r="I1090" s="178"/>
      <c r="J1090" s="178"/>
      <c r="K1090" s="178"/>
      <c r="L1090" s="178"/>
    </row>
    <row r="1091" spans="3:12" x14ac:dyDescent="0.2">
      <c r="C1091" s="178"/>
      <c r="D1091" s="178"/>
      <c r="E1091" s="178"/>
      <c r="F1091" s="178"/>
      <c r="G1091" s="178"/>
      <c r="H1091" s="178"/>
      <c r="I1091" s="178"/>
      <c r="J1091" s="178"/>
      <c r="K1091" s="178"/>
      <c r="L1091" s="178"/>
    </row>
    <row r="1092" spans="3:12" x14ac:dyDescent="0.2">
      <c r="C1092" s="178"/>
      <c r="D1092" s="178"/>
      <c r="E1092" s="178"/>
      <c r="F1092" s="178"/>
      <c r="G1092" s="178"/>
      <c r="H1092" s="178"/>
      <c r="I1092" s="178"/>
      <c r="J1092" s="178"/>
      <c r="K1092" s="178"/>
      <c r="L1092" s="178"/>
    </row>
    <row r="1093" spans="3:12" x14ac:dyDescent="0.2">
      <c r="C1093" s="178"/>
      <c r="D1093" s="178"/>
      <c r="E1093" s="178"/>
      <c r="F1093" s="178"/>
      <c r="G1093" s="178"/>
      <c r="H1093" s="178"/>
      <c r="I1093" s="178"/>
      <c r="J1093" s="178"/>
      <c r="K1093" s="178"/>
      <c r="L1093" s="178"/>
    </row>
    <row r="1094" spans="3:12" x14ac:dyDescent="0.2">
      <c r="C1094" s="178"/>
      <c r="D1094" s="178"/>
      <c r="E1094" s="178"/>
      <c r="F1094" s="178"/>
      <c r="G1094" s="178"/>
      <c r="H1094" s="178"/>
      <c r="I1094" s="178"/>
      <c r="J1094" s="178"/>
      <c r="K1094" s="178"/>
      <c r="L1094" s="178"/>
    </row>
    <row r="1095" spans="3:12" x14ac:dyDescent="0.2">
      <c r="C1095" s="178"/>
      <c r="D1095" s="178"/>
      <c r="E1095" s="178"/>
      <c r="F1095" s="178"/>
      <c r="G1095" s="178"/>
      <c r="H1095" s="178"/>
      <c r="I1095" s="178"/>
      <c r="J1095" s="178"/>
      <c r="K1095" s="178"/>
      <c r="L1095" s="178"/>
    </row>
    <row r="1096" spans="3:12" x14ac:dyDescent="0.2">
      <c r="C1096" s="178"/>
      <c r="D1096" s="178"/>
      <c r="E1096" s="178"/>
      <c r="F1096" s="178"/>
      <c r="G1096" s="178"/>
      <c r="H1096" s="178"/>
      <c r="I1096" s="178"/>
      <c r="J1096" s="178"/>
      <c r="K1096" s="178"/>
      <c r="L1096" s="178"/>
    </row>
    <row r="1097" spans="3:12" x14ac:dyDescent="0.2">
      <c r="C1097" s="178"/>
      <c r="D1097" s="178"/>
      <c r="E1097" s="178"/>
      <c r="F1097" s="178"/>
      <c r="G1097" s="178"/>
      <c r="H1097" s="178"/>
      <c r="I1097" s="178"/>
      <c r="J1097" s="178"/>
      <c r="K1097" s="178"/>
      <c r="L1097" s="178"/>
    </row>
    <row r="1098" spans="3:12" x14ac:dyDescent="0.2">
      <c r="C1098" s="178"/>
      <c r="D1098" s="178"/>
      <c r="E1098" s="178"/>
      <c r="F1098" s="178"/>
      <c r="G1098" s="178"/>
      <c r="H1098" s="178"/>
      <c r="I1098" s="178"/>
      <c r="J1098" s="178"/>
      <c r="K1098" s="178"/>
      <c r="L1098" s="178"/>
    </row>
    <row r="1099" spans="3:12" x14ac:dyDescent="0.2">
      <c r="C1099" s="178"/>
      <c r="D1099" s="178"/>
      <c r="E1099" s="178"/>
      <c r="F1099" s="178"/>
      <c r="G1099" s="178"/>
      <c r="H1099" s="178"/>
      <c r="I1099" s="178"/>
      <c r="J1099" s="178"/>
      <c r="K1099" s="178"/>
      <c r="L1099" s="178"/>
    </row>
    <row r="1100" spans="3:12" x14ac:dyDescent="0.2">
      <c r="C1100" s="178"/>
      <c r="D1100" s="178"/>
      <c r="E1100" s="178"/>
      <c r="F1100" s="178"/>
      <c r="G1100" s="178"/>
      <c r="H1100" s="178"/>
      <c r="I1100" s="178"/>
      <c r="J1100" s="178"/>
      <c r="K1100" s="178"/>
      <c r="L1100" s="178"/>
    </row>
    <row r="1101" spans="3:12" x14ac:dyDescent="0.2">
      <c r="C1101" s="178"/>
      <c r="D1101" s="178"/>
      <c r="E1101" s="178"/>
      <c r="F1101" s="178"/>
      <c r="G1101" s="178"/>
      <c r="H1101" s="178"/>
      <c r="I1101" s="178"/>
      <c r="J1101" s="178"/>
      <c r="K1101" s="178"/>
      <c r="L1101" s="178"/>
    </row>
    <row r="1102" spans="3:12" x14ac:dyDescent="0.2">
      <c r="C1102" s="178"/>
      <c r="D1102" s="178"/>
      <c r="E1102" s="178"/>
      <c r="F1102" s="178"/>
      <c r="G1102" s="178"/>
      <c r="H1102" s="178"/>
      <c r="I1102" s="178"/>
      <c r="J1102" s="178"/>
      <c r="K1102" s="178"/>
      <c r="L1102" s="178"/>
    </row>
    <row r="1103" spans="3:12" x14ac:dyDescent="0.2">
      <c r="C1103" s="178"/>
      <c r="D1103" s="178"/>
      <c r="E1103" s="178"/>
      <c r="F1103" s="178"/>
      <c r="G1103" s="178"/>
      <c r="H1103" s="178"/>
      <c r="I1103" s="178"/>
      <c r="J1103" s="178"/>
      <c r="K1103" s="178"/>
      <c r="L1103" s="178"/>
    </row>
    <row r="1104" spans="3:12" x14ac:dyDescent="0.2">
      <c r="C1104" s="178"/>
      <c r="D1104" s="178"/>
      <c r="E1104" s="178"/>
      <c r="F1104" s="178"/>
      <c r="G1104" s="178"/>
      <c r="H1104" s="178"/>
      <c r="I1104" s="178"/>
      <c r="J1104" s="178"/>
      <c r="K1104" s="178"/>
      <c r="L1104" s="178"/>
    </row>
    <row r="1105" spans="3:12" x14ac:dyDescent="0.2">
      <c r="C1105" s="178"/>
      <c r="D1105" s="178"/>
      <c r="E1105" s="178"/>
      <c r="F1105" s="178"/>
      <c r="G1105" s="178"/>
      <c r="H1105" s="178"/>
      <c r="I1105" s="178"/>
      <c r="J1105" s="178"/>
      <c r="K1105" s="178"/>
      <c r="L1105" s="178"/>
    </row>
    <row r="1106" spans="3:12" x14ac:dyDescent="0.2">
      <c r="C1106" s="178"/>
      <c r="D1106" s="178"/>
      <c r="E1106" s="178"/>
      <c r="F1106" s="178"/>
      <c r="G1106" s="178"/>
      <c r="H1106" s="178"/>
      <c r="I1106" s="178"/>
      <c r="J1106" s="178"/>
      <c r="K1106" s="178"/>
      <c r="L1106" s="178"/>
    </row>
    <row r="1107" spans="3:12" x14ac:dyDescent="0.2">
      <c r="C1107" s="178"/>
      <c r="D1107" s="178"/>
      <c r="E1107" s="178"/>
      <c r="F1107" s="178"/>
      <c r="G1107" s="178"/>
      <c r="H1107" s="178"/>
      <c r="I1107" s="178"/>
      <c r="J1107" s="178"/>
      <c r="K1107" s="178"/>
      <c r="L1107" s="178"/>
    </row>
    <row r="1108" spans="3:12" x14ac:dyDescent="0.2">
      <c r="C1108" s="178"/>
      <c r="D1108" s="178"/>
      <c r="E1108" s="178"/>
      <c r="F1108" s="178"/>
      <c r="G1108" s="178"/>
      <c r="H1108" s="178"/>
      <c r="I1108" s="178"/>
      <c r="J1108" s="178"/>
      <c r="K1108" s="178"/>
      <c r="L1108" s="178"/>
    </row>
    <row r="1109" spans="3:12" x14ac:dyDescent="0.2">
      <c r="C1109" s="178"/>
      <c r="D1109" s="178"/>
      <c r="E1109" s="178"/>
      <c r="F1109" s="178"/>
      <c r="G1109" s="178"/>
      <c r="H1109" s="178"/>
      <c r="I1109" s="178"/>
      <c r="J1109" s="178"/>
      <c r="K1109" s="178"/>
      <c r="L1109" s="178"/>
    </row>
    <row r="1110" spans="3:12" x14ac:dyDescent="0.2">
      <c r="C1110" s="178"/>
      <c r="D1110" s="178"/>
      <c r="E1110" s="178"/>
      <c r="F1110" s="178"/>
      <c r="G1110" s="178"/>
      <c r="H1110" s="178"/>
      <c r="I1110" s="178"/>
      <c r="J1110" s="178"/>
      <c r="K1110" s="178"/>
      <c r="L1110" s="178"/>
    </row>
    <row r="1111" spans="3:12" x14ac:dyDescent="0.2">
      <c r="C1111" s="178"/>
      <c r="D1111" s="178"/>
      <c r="E1111" s="178"/>
      <c r="F1111" s="178"/>
      <c r="G1111" s="178"/>
      <c r="H1111" s="178"/>
      <c r="I1111" s="178"/>
      <c r="J1111" s="178"/>
      <c r="K1111" s="178"/>
      <c r="L1111" s="178"/>
    </row>
    <row r="1112" spans="3:12" x14ac:dyDescent="0.2">
      <c r="C1112" s="178"/>
      <c r="D1112" s="178"/>
      <c r="E1112" s="178"/>
      <c r="F1112" s="178"/>
      <c r="G1112" s="178"/>
      <c r="H1112" s="178"/>
      <c r="I1112" s="178"/>
      <c r="J1112" s="178"/>
      <c r="K1112" s="178"/>
      <c r="L1112" s="178"/>
    </row>
    <row r="1113" spans="3:12" x14ac:dyDescent="0.2">
      <c r="C1113" s="178"/>
      <c r="D1113" s="178"/>
      <c r="E1113" s="178"/>
      <c r="F1113" s="178"/>
      <c r="G1113" s="178"/>
      <c r="H1113" s="178"/>
      <c r="I1113" s="178"/>
      <c r="J1113" s="178"/>
      <c r="K1113" s="178"/>
      <c r="L1113" s="178"/>
    </row>
    <row r="1114" spans="3:12" x14ac:dyDescent="0.2">
      <c r="C1114" s="178"/>
      <c r="D1114" s="178"/>
      <c r="E1114" s="178"/>
      <c r="F1114" s="178"/>
      <c r="G1114" s="178"/>
      <c r="H1114" s="178"/>
      <c r="I1114" s="178"/>
      <c r="J1114" s="178"/>
      <c r="K1114" s="178"/>
      <c r="L1114" s="178"/>
    </row>
    <row r="1115" spans="3:12" x14ac:dyDescent="0.2">
      <c r="C1115" s="178"/>
      <c r="D1115" s="178"/>
      <c r="E1115" s="178"/>
      <c r="F1115" s="178"/>
      <c r="G1115" s="178"/>
      <c r="H1115" s="178"/>
      <c r="I1115" s="178"/>
      <c r="J1115" s="178"/>
      <c r="K1115" s="178"/>
      <c r="L1115" s="178"/>
    </row>
    <row r="1116" spans="3:12" x14ac:dyDescent="0.2">
      <c r="C1116" s="178"/>
      <c r="D1116" s="178"/>
      <c r="E1116" s="178"/>
      <c r="F1116" s="178"/>
      <c r="G1116" s="178"/>
      <c r="H1116" s="178"/>
      <c r="I1116" s="178"/>
      <c r="J1116" s="178"/>
      <c r="K1116" s="178"/>
      <c r="L1116" s="178"/>
    </row>
    <row r="1117" spans="3:12" x14ac:dyDescent="0.2">
      <c r="C1117" s="178"/>
      <c r="D1117" s="178"/>
      <c r="E1117" s="178"/>
      <c r="F1117" s="178"/>
      <c r="G1117" s="178"/>
      <c r="H1117" s="178"/>
      <c r="I1117" s="178"/>
      <c r="J1117" s="178"/>
      <c r="K1117" s="178"/>
      <c r="L1117" s="178"/>
    </row>
    <row r="1118" spans="3:12" x14ac:dyDescent="0.2">
      <c r="C1118" s="178"/>
      <c r="D1118" s="178"/>
      <c r="E1118" s="178"/>
      <c r="F1118" s="178"/>
      <c r="G1118" s="178"/>
      <c r="H1118" s="178"/>
      <c r="I1118" s="178"/>
      <c r="J1118" s="178"/>
      <c r="K1118" s="178"/>
      <c r="L1118" s="178"/>
    </row>
    <row r="1119" spans="3:12" x14ac:dyDescent="0.2">
      <c r="C1119" s="178"/>
      <c r="D1119" s="178"/>
      <c r="E1119" s="178"/>
      <c r="F1119" s="178"/>
      <c r="G1119" s="178"/>
      <c r="H1119" s="178"/>
      <c r="I1119" s="178"/>
      <c r="J1119" s="178"/>
      <c r="K1119" s="178"/>
      <c r="L1119" s="178"/>
    </row>
    <row r="1120" spans="3:12" x14ac:dyDescent="0.2">
      <c r="C1120" s="178"/>
      <c r="D1120" s="178"/>
      <c r="E1120" s="178"/>
      <c r="F1120" s="178"/>
      <c r="G1120" s="178"/>
      <c r="H1120" s="178"/>
      <c r="I1120" s="178"/>
      <c r="J1120" s="178"/>
      <c r="K1120" s="178"/>
      <c r="L1120" s="178"/>
    </row>
    <row r="1121" spans="3:12" x14ac:dyDescent="0.2">
      <c r="C1121" s="178"/>
      <c r="D1121" s="178"/>
      <c r="E1121" s="178"/>
      <c r="F1121" s="178"/>
      <c r="G1121" s="178"/>
      <c r="H1121" s="178"/>
      <c r="I1121" s="178"/>
      <c r="J1121" s="178"/>
      <c r="K1121" s="178"/>
      <c r="L1121" s="178"/>
    </row>
    <row r="1122" spans="3:12" x14ac:dyDescent="0.2">
      <c r="C1122" s="178"/>
      <c r="D1122" s="178"/>
      <c r="E1122" s="178"/>
      <c r="F1122" s="178"/>
      <c r="G1122" s="178"/>
      <c r="H1122" s="178"/>
      <c r="I1122" s="178"/>
      <c r="J1122" s="178"/>
      <c r="K1122" s="178"/>
      <c r="L1122" s="178"/>
    </row>
    <row r="1123" spans="3:12" x14ac:dyDescent="0.2">
      <c r="C1123" s="178"/>
      <c r="D1123" s="178"/>
      <c r="E1123" s="178"/>
      <c r="F1123" s="178"/>
      <c r="G1123" s="178"/>
      <c r="H1123" s="178"/>
      <c r="I1123" s="178"/>
      <c r="J1123" s="178"/>
      <c r="K1123" s="178"/>
      <c r="L1123" s="178"/>
    </row>
    <row r="1124" spans="3:12" x14ac:dyDescent="0.2">
      <c r="C1124" s="178"/>
      <c r="D1124" s="178"/>
      <c r="E1124" s="178"/>
      <c r="F1124" s="178"/>
      <c r="G1124" s="178"/>
      <c r="H1124" s="178"/>
      <c r="I1124" s="178"/>
      <c r="J1124" s="178"/>
      <c r="K1124" s="178"/>
      <c r="L1124" s="178"/>
    </row>
    <row r="1125" spans="3:12" x14ac:dyDescent="0.2">
      <c r="C1125" s="178"/>
      <c r="D1125" s="178"/>
      <c r="E1125" s="178"/>
      <c r="F1125" s="178"/>
      <c r="G1125" s="178"/>
      <c r="H1125" s="178"/>
      <c r="I1125" s="178"/>
      <c r="J1125" s="178"/>
      <c r="K1125" s="178"/>
      <c r="L1125" s="178"/>
    </row>
    <row r="1126" spans="3:12" x14ac:dyDescent="0.2">
      <c r="C1126" s="178"/>
      <c r="D1126" s="178"/>
      <c r="E1126" s="178"/>
      <c r="F1126" s="178"/>
      <c r="G1126" s="178"/>
      <c r="H1126" s="178"/>
      <c r="I1126" s="178"/>
      <c r="J1126" s="178"/>
      <c r="K1126" s="178"/>
      <c r="L1126" s="178"/>
    </row>
    <row r="1127" spans="3:12" x14ac:dyDescent="0.2">
      <c r="C1127" s="178"/>
      <c r="D1127" s="178"/>
      <c r="E1127" s="178"/>
      <c r="F1127" s="178"/>
      <c r="G1127" s="178"/>
      <c r="H1127" s="178"/>
      <c r="I1127" s="178"/>
      <c r="J1127" s="178"/>
      <c r="K1127" s="178"/>
      <c r="L1127" s="178"/>
    </row>
    <row r="1128" spans="3:12" x14ac:dyDescent="0.2">
      <c r="C1128" s="178"/>
      <c r="D1128" s="178"/>
      <c r="E1128" s="178"/>
      <c r="F1128" s="178"/>
      <c r="G1128" s="178"/>
      <c r="H1128" s="178"/>
      <c r="I1128" s="178"/>
      <c r="J1128" s="178"/>
      <c r="K1128" s="178"/>
      <c r="L1128" s="178"/>
    </row>
    <row r="1129" spans="3:12" x14ac:dyDescent="0.2">
      <c r="C1129" s="178"/>
      <c r="D1129" s="178"/>
      <c r="E1129" s="178"/>
      <c r="F1129" s="178"/>
      <c r="G1129" s="178"/>
      <c r="H1129" s="178"/>
      <c r="I1129" s="178"/>
      <c r="J1129" s="178"/>
      <c r="K1129" s="178"/>
      <c r="L1129" s="178"/>
    </row>
    <row r="1130" spans="3:12" x14ac:dyDescent="0.2">
      <c r="C1130" s="178"/>
      <c r="D1130" s="178"/>
      <c r="E1130" s="178"/>
      <c r="F1130" s="178"/>
      <c r="G1130" s="178"/>
      <c r="H1130" s="178"/>
      <c r="I1130" s="178"/>
      <c r="J1130" s="178"/>
      <c r="K1130" s="178"/>
      <c r="L1130" s="178"/>
    </row>
    <row r="1131" spans="3:12" x14ac:dyDescent="0.2">
      <c r="C1131" s="178"/>
      <c r="D1131" s="178"/>
      <c r="E1131" s="178"/>
      <c r="F1131" s="178"/>
      <c r="G1131" s="178"/>
      <c r="H1131" s="178"/>
      <c r="I1131" s="178"/>
      <c r="J1131" s="178"/>
      <c r="K1131" s="178"/>
      <c r="L1131" s="178"/>
    </row>
    <row r="1132" spans="3:12" x14ac:dyDescent="0.2">
      <c r="C1132" s="178"/>
      <c r="D1132" s="178"/>
      <c r="E1132" s="178"/>
      <c r="F1132" s="178"/>
      <c r="G1132" s="178"/>
      <c r="H1132" s="178"/>
      <c r="I1132" s="178"/>
      <c r="J1132" s="178"/>
      <c r="K1132" s="178"/>
      <c r="L1132" s="178"/>
    </row>
    <row r="1133" spans="3:12" x14ac:dyDescent="0.2">
      <c r="C1133" s="178"/>
      <c r="D1133" s="178"/>
      <c r="E1133" s="178"/>
      <c r="F1133" s="178"/>
      <c r="G1133" s="178"/>
      <c r="H1133" s="178"/>
      <c r="I1133" s="178"/>
      <c r="J1133" s="178"/>
      <c r="K1133" s="178"/>
      <c r="L1133" s="178"/>
    </row>
    <row r="1134" spans="3:12" x14ac:dyDescent="0.2">
      <c r="C1134" s="178"/>
      <c r="D1134" s="178"/>
      <c r="E1134" s="178"/>
      <c r="F1134" s="178"/>
      <c r="G1134" s="178"/>
      <c r="H1134" s="178"/>
      <c r="I1134" s="178"/>
      <c r="J1134" s="178"/>
      <c r="K1134" s="178"/>
      <c r="L1134" s="178"/>
    </row>
    <row r="1135" spans="3:12" x14ac:dyDescent="0.2">
      <c r="C1135" s="178"/>
      <c r="D1135" s="178"/>
      <c r="E1135" s="178"/>
      <c r="F1135" s="178"/>
      <c r="G1135" s="178"/>
      <c r="H1135" s="178"/>
      <c r="I1135" s="178"/>
      <c r="J1135" s="178"/>
      <c r="K1135" s="178"/>
      <c r="L1135" s="178"/>
    </row>
    <row r="1136" spans="3:12" x14ac:dyDescent="0.2">
      <c r="C1136" s="178"/>
      <c r="D1136" s="178"/>
      <c r="E1136" s="178"/>
      <c r="F1136" s="178"/>
      <c r="G1136" s="178"/>
      <c r="H1136" s="178"/>
      <c r="I1136" s="178"/>
      <c r="J1136" s="178"/>
      <c r="K1136" s="178"/>
      <c r="L1136" s="178"/>
    </row>
    <row r="1137" spans="3:12" x14ac:dyDescent="0.2">
      <c r="C1137" s="178"/>
      <c r="D1137" s="178"/>
      <c r="E1137" s="178"/>
      <c r="F1137" s="178"/>
      <c r="G1137" s="178"/>
      <c r="H1137" s="178"/>
      <c r="I1137" s="178"/>
      <c r="J1137" s="178"/>
      <c r="K1137" s="178"/>
      <c r="L1137" s="178"/>
    </row>
    <row r="1138" spans="3:12" x14ac:dyDescent="0.2">
      <c r="C1138" s="178"/>
      <c r="D1138" s="178"/>
      <c r="E1138" s="178"/>
      <c r="F1138" s="178"/>
      <c r="G1138" s="178"/>
      <c r="H1138" s="178"/>
      <c r="I1138" s="178"/>
      <c r="J1138" s="178"/>
      <c r="K1138" s="178"/>
      <c r="L1138" s="178"/>
    </row>
    <row r="1139" spans="3:12" x14ac:dyDescent="0.2">
      <c r="C1139" s="178"/>
      <c r="D1139" s="178"/>
      <c r="E1139" s="178"/>
      <c r="F1139" s="178"/>
      <c r="G1139" s="178"/>
      <c r="H1139" s="178"/>
      <c r="I1139" s="178"/>
      <c r="J1139" s="178"/>
      <c r="K1139" s="178"/>
      <c r="L1139" s="178"/>
    </row>
    <row r="1140" spans="3:12" x14ac:dyDescent="0.2">
      <c r="C1140" s="178"/>
      <c r="D1140" s="178"/>
      <c r="E1140" s="178"/>
      <c r="F1140" s="178"/>
      <c r="G1140" s="178"/>
      <c r="H1140" s="178"/>
      <c r="I1140" s="178"/>
      <c r="J1140" s="178"/>
      <c r="K1140" s="178"/>
      <c r="L1140" s="178"/>
    </row>
    <row r="1141" spans="3:12" x14ac:dyDescent="0.2">
      <c r="C1141" s="178"/>
      <c r="D1141" s="178"/>
      <c r="E1141" s="178"/>
      <c r="F1141" s="178"/>
      <c r="G1141" s="178"/>
      <c r="H1141" s="178"/>
      <c r="I1141" s="178"/>
      <c r="J1141" s="178"/>
      <c r="K1141" s="178"/>
      <c r="L1141" s="178"/>
    </row>
    <row r="1142" spans="3:12" x14ac:dyDescent="0.2">
      <c r="C1142" s="178"/>
      <c r="D1142" s="178"/>
      <c r="E1142" s="178"/>
      <c r="F1142" s="178"/>
      <c r="G1142" s="178"/>
      <c r="H1142" s="178"/>
      <c r="I1142" s="178"/>
      <c r="J1142" s="178"/>
      <c r="K1142" s="178"/>
      <c r="L1142" s="178"/>
    </row>
    <row r="1143" spans="3:12" x14ac:dyDescent="0.2">
      <c r="C1143" s="178"/>
      <c r="D1143" s="178"/>
      <c r="E1143" s="178"/>
      <c r="F1143" s="178"/>
      <c r="G1143" s="178"/>
      <c r="H1143" s="178"/>
      <c r="I1143" s="178"/>
      <c r="J1143" s="178"/>
      <c r="K1143" s="178"/>
      <c r="L1143" s="178"/>
    </row>
    <row r="1144" spans="3:12" x14ac:dyDescent="0.2">
      <c r="C1144" s="178"/>
      <c r="D1144" s="178"/>
      <c r="E1144" s="178"/>
      <c r="F1144" s="178"/>
      <c r="G1144" s="178"/>
      <c r="H1144" s="178"/>
      <c r="I1144" s="178"/>
      <c r="J1144" s="178"/>
      <c r="K1144" s="178"/>
      <c r="L1144" s="178"/>
    </row>
    <row r="1145" spans="3:12" x14ac:dyDescent="0.2">
      <c r="C1145" s="178"/>
      <c r="D1145" s="178"/>
      <c r="E1145" s="178"/>
      <c r="F1145" s="178"/>
      <c r="G1145" s="178"/>
      <c r="H1145" s="178"/>
      <c r="I1145" s="178"/>
      <c r="J1145" s="178"/>
      <c r="K1145" s="178"/>
      <c r="L1145" s="178"/>
    </row>
    <row r="1146" spans="3:12" x14ac:dyDescent="0.2">
      <c r="C1146" s="178"/>
      <c r="D1146" s="178"/>
      <c r="E1146" s="178"/>
      <c r="F1146" s="178"/>
      <c r="G1146" s="178"/>
      <c r="H1146" s="178"/>
      <c r="I1146" s="178"/>
      <c r="J1146" s="178"/>
      <c r="K1146" s="178"/>
      <c r="L1146" s="178"/>
    </row>
    <row r="1147" spans="3:12" x14ac:dyDescent="0.2">
      <c r="C1147" s="178"/>
      <c r="D1147" s="178"/>
      <c r="E1147" s="178"/>
      <c r="F1147" s="178"/>
      <c r="G1147" s="178"/>
      <c r="H1147" s="178"/>
      <c r="I1147" s="178"/>
      <c r="J1147" s="178"/>
      <c r="K1147" s="178"/>
      <c r="L1147" s="178"/>
    </row>
    <row r="1148" spans="3:12" x14ac:dyDescent="0.2">
      <c r="C1148" s="178"/>
      <c r="D1148" s="178"/>
      <c r="E1148" s="178"/>
      <c r="F1148" s="178"/>
      <c r="G1148" s="178"/>
      <c r="H1148" s="178"/>
      <c r="I1148" s="178"/>
      <c r="J1148" s="178"/>
      <c r="K1148" s="178"/>
      <c r="L1148" s="178"/>
    </row>
    <row r="1149" spans="3:12" x14ac:dyDescent="0.2">
      <c r="C1149" s="178"/>
      <c r="D1149" s="178"/>
      <c r="E1149" s="178"/>
      <c r="F1149" s="178"/>
      <c r="G1149" s="178"/>
      <c r="H1149" s="178"/>
      <c r="I1149" s="178"/>
      <c r="J1149" s="178"/>
      <c r="K1149" s="178"/>
      <c r="L1149" s="178"/>
    </row>
    <row r="1150" spans="3:12" x14ac:dyDescent="0.2">
      <c r="C1150" s="178"/>
      <c r="D1150" s="178"/>
      <c r="E1150" s="178"/>
      <c r="F1150" s="178"/>
      <c r="G1150" s="178"/>
      <c r="H1150" s="178"/>
      <c r="I1150" s="178"/>
      <c r="J1150" s="178"/>
      <c r="K1150" s="178"/>
      <c r="L1150" s="178"/>
    </row>
    <row r="1151" spans="3:12" x14ac:dyDescent="0.2">
      <c r="C1151" s="178"/>
      <c r="D1151" s="178"/>
      <c r="E1151" s="178"/>
      <c r="F1151" s="178"/>
      <c r="G1151" s="178"/>
      <c r="H1151" s="178"/>
      <c r="I1151" s="178"/>
      <c r="J1151" s="178"/>
      <c r="K1151" s="178"/>
      <c r="L1151" s="178"/>
    </row>
    <row r="1152" spans="3:12" x14ac:dyDescent="0.2">
      <c r="C1152" s="178"/>
      <c r="D1152" s="178"/>
      <c r="E1152" s="178"/>
      <c r="F1152" s="178"/>
      <c r="G1152" s="178"/>
      <c r="H1152" s="178"/>
      <c r="I1152" s="178"/>
      <c r="J1152" s="178"/>
      <c r="K1152" s="178"/>
      <c r="L1152" s="178"/>
    </row>
    <row r="1153" spans="3:12" x14ac:dyDescent="0.2">
      <c r="C1153" s="178"/>
      <c r="D1153" s="178"/>
      <c r="E1153" s="178"/>
      <c r="F1153" s="178"/>
      <c r="G1153" s="178"/>
      <c r="H1153" s="178"/>
      <c r="I1153" s="178"/>
      <c r="J1153" s="178"/>
      <c r="K1153" s="178"/>
      <c r="L1153" s="178"/>
    </row>
    <row r="1154" spans="3:12" x14ac:dyDescent="0.2">
      <c r="C1154" s="178"/>
      <c r="D1154" s="178"/>
      <c r="E1154" s="178"/>
      <c r="F1154" s="178"/>
      <c r="G1154" s="178"/>
      <c r="H1154" s="178"/>
      <c r="I1154" s="178"/>
      <c r="J1154" s="178"/>
      <c r="K1154" s="178"/>
      <c r="L1154" s="178"/>
    </row>
    <row r="1155" spans="3:12" x14ac:dyDescent="0.2">
      <c r="C1155" s="178"/>
      <c r="D1155" s="178"/>
      <c r="E1155" s="178"/>
      <c r="F1155" s="178"/>
      <c r="G1155" s="178"/>
      <c r="H1155" s="178"/>
      <c r="I1155" s="178"/>
      <c r="J1155" s="178"/>
      <c r="K1155" s="178"/>
      <c r="L1155" s="178"/>
    </row>
    <row r="1156" spans="3:12" x14ac:dyDescent="0.2">
      <c r="C1156" s="178"/>
      <c r="D1156" s="178"/>
      <c r="E1156" s="178"/>
      <c r="F1156" s="178"/>
      <c r="G1156" s="178"/>
      <c r="H1156" s="178"/>
      <c r="I1156" s="178"/>
      <c r="J1156" s="178"/>
      <c r="K1156" s="178"/>
      <c r="L1156" s="178"/>
    </row>
    <row r="1157" spans="3:12" x14ac:dyDescent="0.2">
      <c r="C1157" s="178"/>
      <c r="D1157" s="178"/>
      <c r="E1157" s="178"/>
      <c r="F1157" s="178"/>
      <c r="G1157" s="178"/>
      <c r="H1157" s="178"/>
      <c r="I1157" s="178"/>
      <c r="J1157" s="178"/>
      <c r="K1157" s="178"/>
      <c r="L1157" s="178"/>
    </row>
    <row r="1158" spans="3:12" x14ac:dyDescent="0.2">
      <c r="C1158" s="178"/>
      <c r="D1158" s="178"/>
      <c r="E1158" s="178"/>
      <c r="F1158" s="178"/>
      <c r="G1158" s="178"/>
      <c r="H1158" s="178"/>
      <c r="I1158" s="178"/>
      <c r="J1158" s="178"/>
      <c r="K1158" s="178"/>
      <c r="L1158" s="178"/>
    </row>
    <row r="1159" spans="3:12" x14ac:dyDescent="0.2">
      <c r="C1159" s="178"/>
      <c r="D1159" s="178"/>
      <c r="E1159" s="178"/>
      <c r="F1159" s="178"/>
      <c r="G1159" s="178"/>
      <c r="H1159" s="178"/>
      <c r="I1159" s="178"/>
      <c r="J1159" s="178"/>
      <c r="K1159" s="178"/>
      <c r="L1159" s="178"/>
    </row>
    <row r="1160" spans="3:12" x14ac:dyDescent="0.2">
      <c r="C1160" s="178"/>
      <c r="D1160" s="178"/>
      <c r="E1160" s="178"/>
      <c r="F1160" s="178"/>
      <c r="G1160" s="178"/>
      <c r="H1160" s="178"/>
      <c r="I1160" s="178"/>
      <c r="J1160" s="178"/>
      <c r="K1160" s="178"/>
      <c r="L1160" s="178"/>
    </row>
    <row r="1161" spans="3:12" x14ac:dyDescent="0.2">
      <c r="C1161" s="178"/>
      <c r="D1161" s="178"/>
      <c r="E1161" s="178"/>
      <c r="F1161" s="178"/>
      <c r="G1161" s="178"/>
      <c r="H1161" s="178"/>
      <c r="I1161" s="178"/>
      <c r="J1161" s="178"/>
      <c r="K1161" s="178"/>
      <c r="L1161" s="178"/>
    </row>
    <row r="1162" spans="3:12" x14ac:dyDescent="0.2">
      <c r="C1162" s="178"/>
      <c r="D1162" s="178"/>
      <c r="E1162" s="178"/>
      <c r="F1162" s="178"/>
      <c r="G1162" s="178"/>
      <c r="H1162" s="178"/>
      <c r="I1162" s="178"/>
      <c r="J1162" s="178"/>
      <c r="K1162" s="178"/>
      <c r="L1162" s="178"/>
    </row>
    <row r="1163" spans="3:12" x14ac:dyDescent="0.2">
      <c r="C1163" s="178"/>
      <c r="D1163" s="178"/>
      <c r="E1163" s="178"/>
      <c r="F1163" s="178"/>
      <c r="G1163" s="178"/>
      <c r="H1163" s="178"/>
      <c r="I1163" s="178"/>
      <c r="J1163" s="178"/>
      <c r="K1163" s="178"/>
      <c r="L1163" s="178"/>
    </row>
    <row r="1164" spans="3:12" x14ac:dyDescent="0.2">
      <c r="C1164" s="178"/>
      <c r="D1164" s="178"/>
      <c r="E1164" s="178"/>
      <c r="F1164" s="178"/>
      <c r="G1164" s="178"/>
      <c r="H1164" s="178"/>
      <c r="I1164" s="178"/>
      <c r="J1164" s="178"/>
      <c r="K1164" s="178"/>
      <c r="L1164" s="178"/>
    </row>
    <row r="1165" spans="3:12" x14ac:dyDescent="0.2">
      <c r="C1165" s="178"/>
      <c r="D1165" s="178"/>
      <c r="E1165" s="178"/>
      <c r="F1165" s="178"/>
      <c r="G1165" s="178"/>
      <c r="H1165" s="178"/>
      <c r="I1165" s="178"/>
      <c r="J1165" s="178"/>
      <c r="K1165" s="178"/>
      <c r="L1165" s="178"/>
    </row>
    <row r="1166" spans="3:12" x14ac:dyDescent="0.2">
      <c r="C1166" s="178"/>
      <c r="D1166" s="178"/>
      <c r="E1166" s="178"/>
      <c r="F1166" s="178"/>
      <c r="G1166" s="178"/>
      <c r="H1166" s="178"/>
      <c r="I1166" s="178"/>
      <c r="J1166" s="178"/>
      <c r="K1166" s="178"/>
      <c r="L1166" s="178"/>
    </row>
    <row r="1167" spans="3:12" x14ac:dyDescent="0.2">
      <c r="C1167" s="178"/>
      <c r="D1167" s="178"/>
      <c r="E1167" s="178"/>
      <c r="F1167" s="178"/>
      <c r="G1167" s="178"/>
      <c r="H1167" s="178"/>
      <c r="I1167" s="178"/>
      <c r="J1167" s="178"/>
      <c r="K1167" s="178"/>
      <c r="L1167" s="178"/>
    </row>
    <row r="1168" spans="3:12" x14ac:dyDescent="0.2">
      <c r="C1168" s="178"/>
      <c r="D1168" s="178"/>
      <c r="E1168" s="178"/>
      <c r="F1168" s="178"/>
      <c r="G1168" s="178"/>
      <c r="H1168" s="178"/>
      <c r="I1168" s="178"/>
      <c r="J1168" s="178"/>
      <c r="K1168" s="178"/>
      <c r="L1168" s="178"/>
    </row>
    <row r="1169" spans="3:12" x14ac:dyDescent="0.2">
      <c r="C1169" s="178"/>
      <c r="D1169" s="178"/>
      <c r="E1169" s="178"/>
      <c r="F1169" s="178"/>
      <c r="G1169" s="178"/>
      <c r="H1169" s="178"/>
      <c r="I1169" s="178"/>
      <c r="J1169" s="178"/>
      <c r="K1169" s="178"/>
      <c r="L1169" s="178"/>
    </row>
    <row r="1170" spans="3:12" x14ac:dyDescent="0.2">
      <c r="C1170" s="178"/>
      <c r="D1170" s="178"/>
      <c r="E1170" s="178"/>
      <c r="F1170" s="178"/>
      <c r="G1170" s="178"/>
      <c r="H1170" s="178"/>
      <c r="I1170" s="178"/>
      <c r="J1170" s="178"/>
      <c r="K1170" s="178"/>
      <c r="L1170" s="178"/>
    </row>
    <row r="1171" spans="3:12" x14ac:dyDescent="0.2">
      <c r="C1171" s="178"/>
      <c r="D1171" s="178"/>
      <c r="E1171" s="178"/>
      <c r="F1171" s="178"/>
      <c r="G1171" s="178"/>
      <c r="H1171" s="178"/>
      <c r="I1171" s="178"/>
      <c r="J1171" s="178"/>
      <c r="K1171" s="178"/>
      <c r="L1171" s="178"/>
    </row>
    <row r="1172" spans="3:12" x14ac:dyDescent="0.2">
      <c r="C1172" s="178"/>
      <c r="D1172" s="178"/>
      <c r="E1172" s="178"/>
      <c r="F1172" s="178"/>
      <c r="G1172" s="178"/>
      <c r="H1172" s="178"/>
      <c r="I1172" s="178"/>
      <c r="J1172" s="178"/>
      <c r="K1172" s="178"/>
      <c r="L1172" s="178"/>
    </row>
    <row r="1173" spans="3:12" x14ac:dyDescent="0.2">
      <c r="C1173" s="178"/>
      <c r="D1173" s="178"/>
      <c r="E1173" s="178"/>
      <c r="F1173" s="178"/>
      <c r="G1173" s="178"/>
      <c r="H1173" s="178"/>
      <c r="I1173" s="178"/>
      <c r="J1173" s="178"/>
      <c r="K1173" s="178"/>
      <c r="L1173" s="178"/>
    </row>
    <row r="1174" spans="3:12" x14ac:dyDescent="0.2">
      <c r="C1174" s="178"/>
      <c r="D1174" s="178"/>
      <c r="E1174" s="178"/>
      <c r="F1174" s="178"/>
      <c r="G1174" s="178"/>
      <c r="H1174" s="178"/>
      <c r="I1174" s="178"/>
      <c r="J1174" s="178"/>
      <c r="K1174" s="178"/>
      <c r="L1174" s="178"/>
    </row>
    <row r="1175" spans="3:12" x14ac:dyDescent="0.2">
      <c r="C1175" s="178"/>
      <c r="D1175" s="178"/>
      <c r="E1175" s="178"/>
      <c r="F1175" s="178"/>
      <c r="G1175" s="178"/>
      <c r="H1175" s="178"/>
      <c r="I1175" s="178"/>
      <c r="J1175" s="178"/>
      <c r="K1175" s="178"/>
      <c r="L1175" s="178"/>
    </row>
    <row r="1176" spans="3:12" x14ac:dyDescent="0.2">
      <c r="C1176" s="178"/>
      <c r="D1176" s="178"/>
      <c r="E1176" s="178"/>
      <c r="F1176" s="178"/>
      <c r="G1176" s="178"/>
      <c r="H1176" s="178"/>
      <c r="I1176" s="178"/>
      <c r="J1176" s="178"/>
      <c r="K1176" s="178"/>
      <c r="L1176" s="178"/>
    </row>
    <row r="1177" spans="3:12" x14ac:dyDescent="0.2">
      <c r="C1177" s="178"/>
      <c r="D1177" s="178"/>
      <c r="E1177" s="178"/>
      <c r="F1177" s="178"/>
      <c r="G1177" s="178"/>
      <c r="H1177" s="178"/>
      <c r="I1177" s="178"/>
      <c r="J1177" s="178"/>
      <c r="K1177" s="178"/>
      <c r="L1177" s="178"/>
    </row>
    <row r="1178" spans="3:12" x14ac:dyDescent="0.2">
      <c r="C1178" s="178"/>
      <c r="D1178" s="178"/>
      <c r="E1178" s="178"/>
      <c r="F1178" s="178"/>
      <c r="G1178" s="178"/>
      <c r="H1178" s="178"/>
      <c r="I1178" s="178"/>
      <c r="J1178" s="178"/>
      <c r="K1178" s="178"/>
      <c r="L1178" s="178"/>
    </row>
    <row r="1179" spans="3:12" x14ac:dyDescent="0.2">
      <c r="C1179" s="178"/>
      <c r="D1179" s="178"/>
      <c r="E1179" s="178"/>
      <c r="F1179" s="178"/>
      <c r="G1179" s="178"/>
      <c r="H1179" s="178"/>
      <c r="I1179" s="178"/>
      <c r="J1179" s="178"/>
      <c r="K1179" s="178"/>
      <c r="L1179" s="178"/>
    </row>
    <row r="1180" spans="3:12" x14ac:dyDescent="0.2">
      <c r="C1180" s="178"/>
      <c r="D1180" s="178"/>
      <c r="E1180" s="178"/>
      <c r="F1180" s="178"/>
      <c r="G1180" s="178"/>
      <c r="H1180" s="178"/>
      <c r="I1180" s="178"/>
      <c r="J1180" s="178"/>
      <c r="K1180" s="178"/>
      <c r="L1180" s="178"/>
    </row>
    <row r="1181" spans="3:12" x14ac:dyDescent="0.2">
      <c r="C1181" s="178"/>
      <c r="D1181" s="178"/>
      <c r="E1181" s="178"/>
      <c r="F1181" s="178"/>
      <c r="G1181" s="178"/>
      <c r="H1181" s="178"/>
      <c r="I1181" s="178"/>
      <c r="J1181" s="178"/>
      <c r="K1181" s="178"/>
      <c r="L1181" s="178"/>
    </row>
    <row r="1182" spans="3:12" x14ac:dyDescent="0.2">
      <c r="C1182" s="178"/>
      <c r="D1182" s="178"/>
      <c r="E1182" s="178"/>
      <c r="F1182" s="178"/>
      <c r="G1182" s="178"/>
      <c r="H1182" s="178"/>
      <c r="I1182" s="178"/>
      <c r="J1182" s="178"/>
      <c r="K1182" s="178"/>
      <c r="L1182" s="178"/>
    </row>
    <row r="1183" spans="3:12" x14ac:dyDescent="0.2">
      <c r="C1183" s="178"/>
      <c r="D1183" s="178"/>
      <c r="E1183" s="178"/>
      <c r="F1183" s="178"/>
      <c r="G1183" s="178"/>
      <c r="H1183" s="178"/>
      <c r="I1183" s="178"/>
      <c r="J1183" s="178"/>
      <c r="K1183" s="178"/>
      <c r="L1183" s="178"/>
    </row>
    <row r="1184" spans="3:12" x14ac:dyDescent="0.2">
      <c r="C1184" s="178"/>
      <c r="D1184" s="178"/>
      <c r="E1184" s="178"/>
      <c r="F1184" s="178"/>
      <c r="G1184" s="178"/>
      <c r="H1184" s="178"/>
      <c r="I1184" s="178"/>
      <c r="J1184" s="178"/>
      <c r="K1184" s="178"/>
      <c r="L1184" s="178"/>
    </row>
    <row r="1185" spans="3:12" x14ac:dyDescent="0.2">
      <c r="C1185" s="178"/>
      <c r="D1185" s="178"/>
      <c r="E1185" s="178"/>
      <c r="F1185" s="178"/>
      <c r="G1185" s="178"/>
      <c r="H1185" s="178"/>
      <c r="I1185" s="178"/>
      <c r="J1185" s="178"/>
      <c r="K1185" s="178"/>
      <c r="L1185" s="178"/>
    </row>
    <row r="1186" spans="3:12" x14ac:dyDescent="0.2">
      <c r="C1186" s="178"/>
      <c r="D1186" s="178"/>
      <c r="E1186" s="178"/>
      <c r="F1186" s="178"/>
      <c r="G1186" s="178"/>
      <c r="H1186" s="178"/>
      <c r="I1186" s="178"/>
      <c r="J1186" s="178"/>
      <c r="K1186" s="178"/>
      <c r="L1186" s="178"/>
    </row>
    <row r="1187" spans="3:12" x14ac:dyDescent="0.2">
      <c r="C1187" s="178"/>
      <c r="D1187" s="178"/>
      <c r="E1187" s="178"/>
      <c r="F1187" s="178"/>
      <c r="G1187" s="178"/>
      <c r="H1187" s="178"/>
      <c r="I1187" s="178"/>
      <c r="J1187" s="178"/>
      <c r="K1187" s="178"/>
      <c r="L1187" s="178"/>
    </row>
    <row r="1188" spans="3:12" x14ac:dyDescent="0.2">
      <c r="C1188" s="178"/>
      <c r="D1188" s="178"/>
      <c r="E1188" s="178"/>
      <c r="F1188" s="178"/>
      <c r="G1188" s="178"/>
      <c r="H1188" s="178"/>
      <c r="I1188" s="178"/>
      <c r="J1188" s="178"/>
      <c r="K1188" s="178"/>
      <c r="L1188" s="178"/>
    </row>
    <row r="1189" spans="3:12" x14ac:dyDescent="0.2">
      <c r="C1189" s="178"/>
      <c r="D1189" s="178"/>
      <c r="E1189" s="178"/>
      <c r="F1189" s="178"/>
      <c r="G1189" s="178"/>
      <c r="H1189" s="178"/>
      <c r="I1189" s="178"/>
      <c r="J1189" s="178"/>
      <c r="K1189" s="178"/>
      <c r="L1189" s="178"/>
    </row>
    <row r="1190" spans="3:12" x14ac:dyDescent="0.2">
      <c r="C1190" s="178"/>
      <c r="D1190" s="178"/>
      <c r="E1190" s="178"/>
      <c r="F1190" s="178"/>
      <c r="G1190" s="178"/>
      <c r="H1190" s="178"/>
      <c r="I1190" s="178"/>
      <c r="J1190" s="178"/>
      <c r="K1190" s="178"/>
      <c r="L1190" s="178"/>
    </row>
    <row r="1191" spans="3:12" x14ac:dyDescent="0.2">
      <c r="C1191" s="178"/>
      <c r="D1191" s="178"/>
      <c r="E1191" s="178"/>
      <c r="F1191" s="178"/>
      <c r="G1191" s="178"/>
      <c r="H1191" s="178"/>
      <c r="I1191" s="178"/>
      <c r="J1191" s="178"/>
      <c r="K1191" s="178"/>
      <c r="L1191" s="178"/>
    </row>
    <row r="1192" spans="3:12" x14ac:dyDescent="0.2">
      <c r="C1192" s="178"/>
      <c r="D1192" s="178"/>
      <c r="E1192" s="178"/>
      <c r="F1192" s="178"/>
      <c r="G1192" s="178"/>
      <c r="H1192" s="178"/>
      <c r="I1192" s="178"/>
      <c r="J1192" s="178"/>
      <c r="K1192" s="178"/>
      <c r="L1192" s="178"/>
    </row>
    <row r="1193" spans="3:12" x14ac:dyDescent="0.2">
      <c r="C1193" s="178"/>
      <c r="D1193" s="178"/>
      <c r="E1193" s="178"/>
      <c r="F1193" s="178"/>
      <c r="G1193" s="178"/>
      <c r="H1193" s="178"/>
      <c r="I1193" s="178"/>
      <c r="J1193" s="178"/>
      <c r="K1193" s="178"/>
      <c r="L1193" s="178"/>
    </row>
    <row r="1194" spans="3:12" x14ac:dyDescent="0.2">
      <c r="C1194" s="178"/>
      <c r="D1194" s="178"/>
      <c r="E1194" s="178"/>
      <c r="F1194" s="178"/>
      <c r="G1194" s="178"/>
      <c r="H1194" s="178"/>
      <c r="I1194" s="178"/>
      <c r="J1194" s="178"/>
      <c r="K1194" s="178"/>
      <c r="L1194" s="178"/>
    </row>
    <row r="1195" spans="3:12" x14ac:dyDescent="0.2">
      <c r="C1195" s="178"/>
      <c r="D1195" s="178"/>
      <c r="E1195" s="178"/>
      <c r="F1195" s="178"/>
      <c r="G1195" s="178"/>
      <c r="H1195" s="178"/>
      <c r="I1195" s="178"/>
      <c r="J1195" s="178"/>
      <c r="K1195" s="178"/>
      <c r="L1195" s="178"/>
    </row>
    <row r="1196" spans="3:12" x14ac:dyDescent="0.2">
      <c r="C1196" s="178"/>
      <c r="D1196" s="178"/>
      <c r="E1196" s="178"/>
      <c r="F1196" s="178"/>
      <c r="G1196" s="178"/>
      <c r="H1196" s="178"/>
      <c r="I1196" s="178"/>
      <c r="J1196" s="178"/>
      <c r="K1196" s="178"/>
      <c r="L1196" s="178"/>
    </row>
    <row r="1197" spans="3:12" x14ac:dyDescent="0.2">
      <c r="C1197" s="178"/>
      <c r="D1197" s="178"/>
      <c r="E1197" s="178"/>
      <c r="F1197" s="178"/>
      <c r="G1197" s="178"/>
      <c r="H1197" s="178"/>
      <c r="I1197" s="178"/>
      <c r="J1197" s="178"/>
      <c r="K1197" s="178"/>
      <c r="L1197" s="178"/>
    </row>
    <row r="1198" spans="3:12" x14ac:dyDescent="0.2">
      <c r="C1198" s="178"/>
      <c r="D1198" s="178"/>
      <c r="E1198" s="178"/>
      <c r="F1198" s="178"/>
      <c r="G1198" s="178"/>
      <c r="H1198" s="178"/>
      <c r="I1198" s="178"/>
      <c r="J1198" s="178"/>
      <c r="K1198" s="178"/>
      <c r="L1198" s="178"/>
    </row>
    <row r="1199" spans="3:12" x14ac:dyDescent="0.2">
      <c r="C1199" s="178"/>
      <c r="D1199" s="178"/>
      <c r="E1199" s="178"/>
      <c r="F1199" s="178"/>
      <c r="G1199" s="178"/>
      <c r="H1199" s="178"/>
      <c r="I1199" s="178"/>
      <c r="J1199" s="178"/>
      <c r="K1199" s="178"/>
      <c r="L1199" s="178"/>
    </row>
    <row r="1200" spans="3:12" x14ac:dyDescent="0.2">
      <c r="C1200" s="178"/>
      <c r="D1200" s="178"/>
      <c r="E1200" s="178"/>
      <c r="F1200" s="178"/>
      <c r="G1200" s="178"/>
      <c r="H1200" s="178"/>
      <c r="I1200" s="178"/>
      <c r="J1200" s="178"/>
      <c r="K1200" s="178"/>
      <c r="L1200" s="178"/>
    </row>
    <row r="1201" spans="3:12" x14ac:dyDescent="0.2">
      <c r="C1201" s="178"/>
      <c r="D1201" s="178"/>
      <c r="E1201" s="178"/>
      <c r="F1201" s="178"/>
      <c r="G1201" s="178"/>
      <c r="H1201" s="178"/>
      <c r="I1201" s="178"/>
      <c r="J1201" s="178"/>
      <c r="K1201" s="178"/>
      <c r="L1201" s="178"/>
    </row>
    <row r="1202" spans="3:12" x14ac:dyDescent="0.2">
      <c r="C1202" s="178"/>
      <c r="D1202" s="178"/>
      <c r="E1202" s="178"/>
      <c r="F1202" s="178"/>
      <c r="G1202" s="178"/>
      <c r="H1202" s="178"/>
      <c r="I1202" s="178"/>
      <c r="J1202" s="178"/>
      <c r="K1202" s="178"/>
      <c r="L1202" s="178"/>
    </row>
    <row r="1203" spans="3:12" x14ac:dyDescent="0.2">
      <c r="C1203" s="178"/>
      <c r="D1203" s="178"/>
      <c r="E1203" s="178"/>
      <c r="F1203" s="178"/>
      <c r="G1203" s="178"/>
      <c r="H1203" s="178"/>
      <c r="I1203" s="178"/>
      <c r="J1203" s="178"/>
      <c r="K1203" s="178"/>
      <c r="L1203" s="178"/>
    </row>
    <row r="1204" spans="3:12" x14ac:dyDescent="0.2">
      <c r="C1204" s="178"/>
      <c r="D1204" s="178"/>
      <c r="E1204" s="178"/>
      <c r="F1204" s="178"/>
      <c r="G1204" s="178"/>
      <c r="H1204" s="178"/>
      <c r="I1204" s="178"/>
      <c r="J1204" s="178"/>
      <c r="K1204" s="178"/>
      <c r="L1204" s="178"/>
    </row>
    <row r="1205" spans="3:12" x14ac:dyDescent="0.2">
      <c r="C1205" s="178"/>
      <c r="D1205" s="178"/>
      <c r="E1205" s="178"/>
      <c r="F1205" s="178"/>
      <c r="G1205" s="178"/>
      <c r="H1205" s="178"/>
      <c r="I1205" s="178"/>
      <c r="J1205" s="178"/>
      <c r="K1205" s="178"/>
      <c r="L1205" s="178"/>
    </row>
    <row r="1206" spans="3:12" x14ac:dyDescent="0.2">
      <c r="C1206" s="178"/>
      <c r="D1206" s="178"/>
      <c r="E1206" s="178"/>
      <c r="F1206" s="178"/>
      <c r="G1206" s="178"/>
      <c r="H1206" s="178"/>
      <c r="I1206" s="178"/>
      <c r="J1206" s="178"/>
      <c r="K1206" s="178"/>
      <c r="L1206" s="178"/>
    </row>
    <row r="1207" spans="3:12" x14ac:dyDescent="0.2">
      <c r="C1207" s="178"/>
      <c r="D1207" s="178"/>
      <c r="E1207" s="178"/>
      <c r="F1207" s="178"/>
      <c r="G1207" s="178"/>
      <c r="H1207" s="178"/>
      <c r="I1207" s="178"/>
      <c r="J1207" s="178"/>
      <c r="K1207" s="178"/>
      <c r="L1207" s="178"/>
    </row>
    <row r="1208" spans="3:12" x14ac:dyDescent="0.2">
      <c r="C1208" s="178"/>
      <c r="D1208" s="178"/>
      <c r="E1208" s="178"/>
      <c r="F1208" s="178"/>
      <c r="G1208" s="178"/>
      <c r="H1208" s="178"/>
      <c r="I1208" s="178"/>
      <c r="J1208" s="178"/>
      <c r="K1208" s="178"/>
      <c r="L1208" s="178"/>
    </row>
    <row r="1209" spans="3:12" x14ac:dyDescent="0.2">
      <c r="C1209" s="178"/>
      <c r="D1209" s="178"/>
      <c r="E1209" s="178"/>
      <c r="F1209" s="178"/>
      <c r="G1209" s="178"/>
      <c r="H1209" s="178"/>
      <c r="I1209" s="178"/>
      <c r="J1209" s="178"/>
      <c r="K1209" s="178"/>
      <c r="L1209" s="178"/>
    </row>
    <row r="1210" spans="3:12" x14ac:dyDescent="0.2">
      <c r="C1210" s="178"/>
      <c r="D1210" s="178"/>
      <c r="E1210" s="178"/>
      <c r="F1210" s="178"/>
      <c r="G1210" s="178"/>
      <c r="H1210" s="178"/>
      <c r="I1210" s="178"/>
      <c r="J1210" s="178"/>
      <c r="K1210" s="178"/>
      <c r="L1210" s="178"/>
    </row>
    <row r="1211" spans="3:12" x14ac:dyDescent="0.2">
      <c r="C1211" s="178"/>
      <c r="D1211" s="178"/>
      <c r="E1211" s="178"/>
      <c r="F1211" s="178"/>
      <c r="G1211" s="178"/>
      <c r="H1211" s="178"/>
      <c r="I1211" s="178"/>
      <c r="J1211" s="178"/>
      <c r="K1211" s="178"/>
      <c r="L1211" s="178"/>
    </row>
    <row r="1212" spans="3:12" x14ac:dyDescent="0.2">
      <c r="C1212" s="178"/>
      <c r="D1212" s="178"/>
      <c r="E1212" s="178"/>
      <c r="F1212" s="178"/>
      <c r="G1212" s="178"/>
      <c r="H1212" s="178"/>
      <c r="I1212" s="178"/>
      <c r="J1212" s="178"/>
      <c r="K1212" s="178"/>
      <c r="L1212" s="178"/>
    </row>
    <row r="1213" spans="3:12" x14ac:dyDescent="0.2">
      <c r="C1213" s="178"/>
      <c r="D1213" s="178"/>
      <c r="E1213" s="178"/>
      <c r="F1213" s="178"/>
      <c r="G1213" s="178"/>
      <c r="H1213" s="178"/>
      <c r="I1213" s="178"/>
      <c r="J1213" s="178"/>
      <c r="K1213" s="178"/>
      <c r="L1213" s="178"/>
    </row>
    <row r="1214" spans="3:12" x14ac:dyDescent="0.2">
      <c r="C1214" s="178"/>
      <c r="D1214" s="178"/>
      <c r="E1214" s="178"/>
      <c r="F1214" s="178"/>
      <c r="G1214" s="178"/>
      <c r="H1214" s="178"/>
      <c r="I1214" s="178"/>
      <c r="J1214" s="178"/>
      <c r="K1214" s="178"/>
      <c r="L1214" s="178"/>
    </row>
    <row r="1215" spans="3:12" x14ac:dyDescent="0.2">
      <c r="C1215" s="178"/>
      <c r="D1215" s="178"/>
      <c r="E1215" s="178"/>
      <c r="F1215" s="178"/>
      <c r="G1215" s="178"/>
      <c r="H1215" s="178"/>
      <c r="I1215" s="178"/>
      <c r="J1215" s="178"/>
      <c r="K1215" s="178"/>
      <c r="L1215" s="178"/>
    </row>
    <row r="1216" spans="3:12" x14ac:dyDescent="0.2">
      <c r="C1216" s="178"/>
      <c r="D1216" s="178"/>
      <c r="E1216" s="178"/>
      <c r="F1216" s="178"/>
      <c r="G1216" s="178"/>
      <c r="H1216" s="178"/>
      <c r="I1216" s="178"/>
      <c r="J1216" s="178"/>
      <c r="K1216" s="178"/>
      <c r="L1216" s="178"/>
    </row>
    <row r="1217" spans="3:12" x14ac:dyDescent="0.2">
      <c r="C1217" s="178"/>
      <c r="D1217" s="178"/>
      <c r="E1217" s="178"/>
      <c r="F1217" s="178"/>
      <c r="G1217" s="178"/>
      <c r="H1217" s="178"/>
      <c r="I1217" s="178"/>
      <c r="J1217" s="178"/>
      <c r="K1217" s="178"/>
      <c r="L1217" s="178"/>
    </row>
    <row r="1218" spans="3:12" x14ac:dyDescent="0.2">
      <c r="C1218" s="178"/>
      <c r="D1218" s="178"/>
      <c r="E1218" s="178"/>
      <c r="F1218" s="178"/>
      <c r="G1218" s="178"/>
      <c r="H1218" s="178"/>
      <c r="I1218" s="178"/>
      <c r="J1218" s="178"/>
      <c r="K1218" s="178"/>
      <c r="L1218" s="178"/>
    </row>
    <row r="1219" spans="3:12" x14ac:dyDescent="0.2">
      <c r="C1219" s="178"/>
      <c r="D1219" s="178"/>
      <c r="E1219" s="178"/>
      <c r="F1219" s="178"/>
      <c r="G1219" s="178"/>
      <c r="H1219" s="178"/>
      <c r="I1219" s="178"/>
      <c r="J1219" s="178"/>
      <c r="K1219" s="178"/>
      <c r="L1219" s="178"/>
    </row>
    <row r="1220" spans="3:12" x14ac:dyDescent="0.2">
      <c r="C1220" s="178"/>
      <c r="D1220" s="178"/>
      <c r="E1220" s="178"/>
      <c r="F1220" s="178"/>
      <c r="G1220" s="178"/>
      <c r="H1220" s="178"/>
      <c r="I1220" s="178"/>
      <c r="J1220" s="178"/>
      <c r="K1220" s="178"/>
      <c r="L1220" s="178"/>
    </row>
    <row r="1221" spans="3:12" x14ac:dyDescent="0.2">
      <c r="C1221" s="178"/>
      <c r="D1221" s="178"/>
      <c r="E1221" s="178"/>
      <c r="F1221" s="178"/>
      <c r="G1221" s="178"/>
      <c r="H1221" s="178"/>
      <c r="I1221" s="178"/>
      <c r="J1221" s="178"/>
      <c r="K1221" s="178"/>
      <c r="L1221" s="178"/>
    </row>
    <row r="1222" spans="3:12" x14ac:dyDescent="0.2">
      <c r="C1222" s="178"/>
      <c r="D1222" s="178"/>
      <c r="E1222" s="178"/>
      <c r="F1222" s="178"/>
      <c r="G1222" s="178"/>
      <c r="H1222" s="178"/>
      <c r="I1222" s="178"/>
      <c r="J1222" s="178"/>
      <c r="K1222" s="178"/>
      <c r="L1222" s="178"/>
    </row>
    <row r="1223" spans="3:12" x14ac:dyDescent="0.2">
      <c r="C1223" s="178"/>
      <c r="D1223" s="178"/>
      <c r="E1223" s="178"/>
      <c r="F1223" s="178"/>
      <c r="G1223" s="178"/>
      <c r="H1223" s="178"/>
      <c r="I1223" s="178"/>
      <c r="J1223" s="178"/>
      <c r="K1223" s="178"/>
      <c r="L1223" s="178"/>
    </row>
    <row r="1224" spans="3:12" x14ac:dyDescent="0.2">
      <c r="C1224" s="178"/>
      <c r="D1224" s="178"/>
      <c r="E1224" s="178"/>
      <c r="F1224" s="178"/>
      <c r="G1224" s="178"/>
      <c r="H1224" s="178"/>
      <c r="I1224" s="178"/>
      <c r="J1224" s="178"/>
      <c r="K1224" s="178"/>
      <c r="L1224" s="178"/>
    </row>
    <row r="1225" spans="3:12" x14ac:dyDescent="0.2">
      <c r="C1225" s="178"/>
      <c r="D1225" s="178"/>
      <c r="E1225" s="178"/>
      <c r="F1225" s="178"/>
      <c r="G1225" s="178"/>
      <c r="H1225" s="178"/>
      <c r="I1225" s="178"/>
      <c r="J1225" s="178"/>
      <c r="K1225" s="178"/>
      <c r="L1225" s="178"/>
    </row>
    <row r="1226" spans="3:12" x14ac:dyDescent="0.2">
      <c r="C1226" s="178"/>
      <c r="D1226" s="178"/>
      <c r="E1226" s="178"/>
      <c r="F1226" s="178"/>
      <c r="G1226" s="178"/>
      <c r="H1226" s="178"/>
      <c r="I1226" s="178"/>
      <c r="J1226" s="178"/>
      <c r="K1226" s="178"/>
      <c r="L1226" s="178"/>
    </row>
    <row r="1227" spans="3:12" x14ac:dyDescent="0.2">
      <c r="C1227" s="178"/>
      <c r="D1227" s="178"/>
      <c r="E1227" s="178"/>
      <c r="F1227" s="178"/>
      <c r="G1227" s="178"/>
      <c r="H1227" s="178"/>
      <c r="I1227" s="178"/>
      <c r="J1227" s="178"/>
      <c r="K1227" s="178"/>
      <c r="L1227" s="178"/>
    </row>
    <row r="1228" spans="3:12" x14ac:dyDescent="0.2">
      <c r="C1228" s="178"/>
      <c r="D1228" s="178"/>
      <c r="E1228" s="178"/>
      <c r="F1228" s="178"/>
      <c r="G1228" s="178"/>
      <c r="H1228" s="178"/>
      <c r="I1228" s="178"/>
      <c r="J1228" s="178"/>
      <c r="K1228" s="178"/>
      <c r="L1228" s="178"/>
    </row>
    <row r="1229" spans="3:12" x14ac:dyDescent="0.2">
      <c r="C1229" s="178"/>
      <c r="D1229" s="178"/>
      <c r="E1229" s="178"/>
      <c r="F1229" s="178"/>
      <c r="G1229" s="178"/>
      <c r="H1229" s="178"/>
      <c r="I1229" s="178"/>
      <c r="J1229" s="178"/>
      <c r="K1229" s="178"/>
      <c r="L1229" s="178"/>
    </row>
    <row r="1230" spans="3:12" x14ac:dyDescent="0.2">
      <c r="C1230" s="178"/>
      <c r="D1230" s="178"/>
      <c r="E1230" s="178"/>
      <c r="F1230" s="178"/>
      <c r="G1230" s="178"/>
      <c r="H1230" s="178"/>
      <c r="I1230" s="178"/>
      <c r="J1230" s="178"/>
      <c r="K1230" s="178"/>
      <c r="L1230" s="178"/>
    </row>
    <row r="1231" spans="3:12" x14ac:dyDescent="0.2">
      <c r="C1231" s="178"/>
      <c r="D1231" s="178"/>
      <c r="E1231" s="178"/>
      <c r="F1231" s="178"/>
      <c r="G1231" s="178"/>
      <c r="H1231" s="178"/>
      <c r="I1231" s="178"/>
      <c r="J1231" s="178"/>
      <c r="K1231" s="178"/>
      <c r="L1231" s="178"/>
    </row>
    <row r="1232" spans="3:12" x14ac:dyDescent="0.2">
      <c r="C1232" s="178"/>
      <c r="D1232" s="178"/>
      <c r="E1232" s="178"/>
      <c r="F1232" s="178"/>
      <c r="G1232" s="178"/>
      <c r="H1232" s="178"/>
      <c r="I1232" s="178"/>
      <c r="J1232" s="178"/>
      <c r="K1232" s="178"/>
      <c r="L1232" s="178"/>
    </row>
    <row r="1233" spans="3:12" x14ac:dyDescent="0.2">
      <c r="C1233" s="178"/>
      <c r="D1233" s="178"/>
      <c r="E1233" s="178"/>
      <c r="F1233" s="178"/>
      <c r="G1233" s="178"/>
      <c r="H1233" s="178"/>
      <c r="I1233" s="178"/>
      <c r="J1233" s="178"/>
      <c r="K1233" s="178"/>
      <c r="L1233" s="178"/>
    </row>
    <row r="1234" spans="3:12" x14ac:dyDescent="0.2">
      <c r="C1234" s="178"/>
      <c r="D1234" s="178"/>
      <c r="E1234" s="178"/>
      <c r="F1234" s="178"/>
      <c r="G1234" s="178"/>
      <c r="H1234" s="178"/>
      <c r="I1234" s="178"/>
      <c r="J1234" s="178"/>
      <c r="K1234" s="178"/>
      <c r="L1234" s="178"/>
    </row>
    <row r="1235" spans="3:12" x14ac:dyDescent="0.2">
      <c r="C1235" s="178"/>
      <c r="D1235" s="178"/>
      <c r="E1235" s="178"/>
      <c r="F1235" s="178"/>
      <c r="G1235" s="178"/>
      <c r="H1235" s="178"/>
      <c r="I1235" s="178"/>
      <c r="J1235" s="178"/>
      <c r="K1235" s="178"/>
      <c r="L1235" s="178"/>
    </row>
    <row r="1236" spans="3:12" x14ac:dyDescent="0.2">
      <c r="C1236" s="178"/>
      <c r="D1236" s="178"/>
      <c r="E1236" s="178"/>
      <c r="F1236" s="178"/>
      <c r="G1236" s="178"/>
      <c r="H1236" s="178"/>
      <c r="I1236" s="178"/>
      <c r="J1236" s="178"/>
      <c r="K1236" s="178"/>
      <c r="L1236" s="178"/>
    </row>
    <row r="1237" spans="3:12" x14ac:dyDescent="0.2">
      <c r="C1237" s="178"/>
      <c r="D1237" s="178"/>
      <c r="E1237" s="178"/>
      <c r="F1237" s="178"/>
      <c r="G1237" s="178"/>
      <c r="H1237" s="178"/>
      <c r="I1237" s="178"/>
      <c r="J1237" s="178"/>
      <c r="K1237" s="178"/>
      <c r="L1237" s="178"/>
    </row>
    <row r="1238" spans="3:12" x14ac:dyDescent="0.2">
      <c r="C1238" s="178"/>
      <c r="D1238" s="178"/>
      <c r="E1238" s="178"/>
      <c r="F1238" s="178"/>
      <c r="G1238" s="178"/>
      <c r="H1238" s="178"/>
      <c r="I1238" s="178"/>
      <c r="J1238" s="178"/>
      <c r="K1238" s="178"/>
      <c r="L1238" s="178"/>
    </row>
    <row r="1239" spans="3:12" x14ac:dyDescent="0.2">
      <c r="C1239" s="178"/>
      <c r="D1239" s="178"/>
      <c r="E1239" s="178"/>
      <c r="F1239" s="178"/>
      <c r="G1239" s="178"/>
      <c r="H1239" s="178"/>
      <c r="I1239" s="178"/>
      <c r="J1239" s="178"/>
      <c r="K1239" s="178"/>
      <c r="L1239" s="178"/>
    </row>
    <row r="1240" spans="3:12" x14ac:dyDescent="0.2">
      <c r="C1240" s="178"/>
      <c r="D1240" s="178"/>
      <c r="E1240" s="178"/>
      <c r="F1240" s="178"/>
      <c r="G1240" s="178"/>
      <c r="H1240" s="178"/>
      <c r="I1240" s="178"/>
      <c r="J1240" s="178"/>
      <c r="K1240" s="178"/>
      <c r="L1240" s="178"/>
    </row>
    <row r="1241" spans="3:12" x14ac:dyDescent="0.2">
      <c r="C1241" s="178"/>
      <c r="D1241" s="178"/>
      <c r="E1241" s="178"/>
      <c r="F1241" s="178"/>
      <c r="G1241" s="178"/>
      <c r="H1241" s="178"/>
      <c r="I1241" s="178"/>
      <c r="J1241" s="178"/>
      <c r="K1241" s="178"/>
      <c r="L1241" s="178"/>
    </row>
    <row r="1242" spans="3:12" x14ac:dyDescent="0.2">
      <c r="C1242" s="178"/>
      <c r="D1242" s="178"/>
      <c r="E1242" s="178"/>
      <c r="F1242" s="178"/>
      <c r="G1242" s="178"/>
      <c r="H1242" s="178"/>
      <c r="I1242" s="178"/>
      <c r="J1242" s="178"/>
      <c r="K1242" s="178"/>
      <c r="L1242" s="178"/>
    </row>
    <row r="1243" spans="3:12" x14ac:dyDescent="0.2">
      <c r="C1243" s="178"/>
      <c r="D1243" s="178"/>
      <c r="E1243" s="178"/>
      <c r="F1243" s="178"/>
      <c r="G1243" s="178"/>
      <c r="H1243" s="178"/>
      <c r="I1243" s="178"/>
      <c r="J1243" s="178"/>
      <c r="K1243" s="178"/>
      <c r="L1243" s="178"/>
    </row>
    <row r="1244" spans="3:12" x14ac:dyDescent="0.2">
      <c r="C1244" s="178"/>
      <c r="D1244" s="178"/>
      <c r="E1244" s="178"/>
      <c r="F1244" s="178"/>
      <c r="G1244" s="178"/>
      <c r="H1244" s="178"/>
      <c r="I1244" s="178"/>
      <c r="J1244" s="178"/>
      <c r="K1244" s="178"/>
      <c r="L1244" s="178"/>
    </row>
    <row r="1245" spans="3:12" x14ac:dyDescent="0.2">
      <c r="C1245" s="178"/>
      <c r="D1245" s="178"/>
      <c r="E1245" s="178"/>
      <c r="F1245" s="178"/>
      <c r="G1245" s="178"/>
      <c r="H1245" s="178"/>
      <c r="I1245" s="178"/>
      <c r="J1245" s="178"/>
      <c r="K1245" s="178"/>
      <c r="L1245" s="178"/>
    </row>
    <row r="1246" spans="3:12" x14ac:dyDescent="0.2">
      <c r="C1246" s="178"/>
      <c r="D1246" s="178"/>
      <c r="E1246" s="178"/>
      <c r="F1246" s="178"/>
      <c r="G1246" s="178"/>
      <c r="H1246" s="178"/>
      <c r="I1246" s="178"/>
      <c r="J1246" s="178"/>
      <c r="K1246" s="178"/>
      <c r="L1246" s="178"/>
    </row>
    <row r="1247" spans="3:12" x14ac:dyDescent="0.2">
      <c r="C1247" s="178"/>
      <c r="D1247" s="178"/>
      <c r="E1247" s="178"/>
      <c r="F1247" s="178"/>
      <c r="G1247" s="178"/>
      <c r="H1247" s="178"/>
      <c r="I1247" s="178"/>
      <c r="J1247" s="178"/>
      <c r="K1247" s="178"/>
      <c r="L1247" s="178"/>
    </row>
    <row r="1248" spans="3:12" x14ac:dyDescent="0.2">
      <c r="C1248" s="178"/>
      <c r="D1248" s="178"/>
      <c r="E1248" s="178"/>
      <c r="F1248" s="178"/>
      <c r="G1248" s="178"/>
      <c r="H1248" s="178"/>
      <c r="I1248" s="178"/>
      <c r="J1248" s="178"/>
      <c r="K1248" s="178"/>
      <c r="L1248" s="178"/>
    </row>
    <row r="1249" spans="3:12" x14ac:dyDescent="0.2">
      <c r="C1249" s="178"/>
      <c r="D1249" s="178"/>
      <c r="E1249" s="178"/>
      <c r="F1249" s="178"/>
      <c r="G1249" s="178"/>
      <c r="H1249" s="178"/>
      <c r="I1249" s="178"/>
      <c r="J1249" s="178"/>
      <c r="K1249" s="178"/>
      <c r="L1249" s="178"/>
    </row>
    <row r="1250" spans="3:12" x14ac:dyDescent="0.2">
      <c r="C1250" s="178"/>
      <c r="D1250" s="178"/>
      <c r="E1250" s="178"/>
      <c r="F1250" s="178"/>
      <c r="G1250" s="178"/>
      <c r="H1250" s="178"/>
      <c r="I1250" s="178"/>
      <c r="J1250" s="178"/>
      <c r="K1250" s="178"/>
      <c r="L1250" s="178"/>
    </row>
    <row r="1251" spans="3:12" x14ac:dyDescent="0.2">
      <c r="C1251" s="178"/>
      <c r="D1251" s="178"/>
      <c r="E1251" s="178"/>
      <c r="F1251" s="178"/>
      <c r="G1251" s="178"/>
      <c r="H1251" s="178"/>
      <c r="I1251" s="178"/>
      <c r="J1251" s="178"/>
      <c r="K1251" s="178"/>
      <c r="L1251" s="178"/>
    </row>
    <row r="1252" spans="3:12" x14ac:dyDescent="0.2">
      <c r="C1252" s="178"/>
      <c r="D1252" s="178"/>
      <c r="E1252" s="178"/>
      <c r="F1252" s="178"/>
      <c r="G1252" s="178"/>
      <c r="H1252" s="178"/>
      <c r="I1252" s="178"/>
      <c r="J1252" s="178"/>
      <c r="K1252" s="178"/>
      <c r="L1252" s="178"/>
    </row>
    <row r="1253" spans="3:12" x14ac:dyDescent="0.2">
      <c r="C1253" s="178"/>
      <c r="D1253" s="178"/>
      <c r="E1253" s="178"/>
      <c r="F1253" s="178"/>
      <c r="G1253" s="178"/>
      <c r="H1253" s="178"/>
      <c r="I1253" s="178"/>
      <c r="J1253" s="178"/>
      <c r="K1253" s="178"/>
      <c r="L1253" s="178"/>
    </row>
    <row r="1254" spans="3:12" x14ac:dyDescent="0.2">
      <c r="C1254" s="178"/>
      <c r="D1254" s="178"/>
      <c r="E1254" s="178"/>
      <c r="F1254" s="178"/>
      <c r="G1254" s="178"/>
      <c r="H1254" s="178"/>
      <c r="I1254" s="178"/>
      <c r="J1254" s="178"/>
      <c r="K1254" s="178"/>
      <c r="L1254" s="178"/>
    </row>
    <row r="1255" spans="3:12" x14ac:dyDescent="0.2">
      <c r="C1255" s="178"/>
      <c r="D1255" s="178"/>
      <c r="E1255" s="178"/>
      <c r="F1255" s="178"/>
      <c r="G1255" s="178"/>
      <c r="H1255" s="178"/>
      <c r="I1255" s="178"/>
      <c r="J1255" s="178"/>
      <c r="K1255" s="178"/>
      <c r="L1255" s="178"/>
    </row>
    <row r="1256" spans="3:12" x14ac:dyDescent="0.2">
      <c r="C1256" s="178"/>
      <c r="D1256" s="178"/>
      <c r="E1256" s="178"/>
      <c r="F1256" s="178"/>
      <c r="G1256" s="178"/>
      <c r="H1256" s="178"/>
      <c r="I1256" s="178"/>
      <c r="J1256" s="178"/>
      <c r="K1256" s="178"/>
      <c r="L1256" s="178"/>
    </row>
    <row r="1257" spans="3:12" x14ac:dyDescent="0.2">
      <c r="C1257" s="178"/>
      <c r="D1257" s="178"/>
      <c r="E1257" s="178"/>
      <c r="F1257" s="178"/>
      <c r="G1257" s="178"/>
      <c r="H1257" s="178"/>
      <c r="I1257" s="178"/>
      <c r="J1257" s="178"/>
      <c r="K1257" s="178"/>
      <c r="L1257" s="178"/>
    </row>
    <row r="1258" spans="3:12" x14ac:dyDescent="0.2">
      <c r="C1258" s="178"/>
      <c r="D1258" s="178"/>
      <c r="E1258" s="178"/>
      <c r="F1258" s="178"/>
      <c r="G1258" s="178"/>
      <c r="H1258" s="178"/>
      <c r="I1258" s="178"/>
      <c r="J1258" s="178"/>
      <c r="K1258" s="178"/>
      <c r="L1258" s="178"/>
    </row>
    <row r="1259" spans="3:12" x14ac:dyDescent="0.2">
      <c r="C1259" s="178"/>
      <c r="D1259" s="178"/>
      <c r="E1259" s="178"/>
      <c r="F1259" s="178"/>
      <c r="G1259" s="178"/>
      <c r="H1259" s="178"/>
      <c r="I1259" s="178"/>
      <c r="J1259" s="178"/>
      <c r="K1259" s="178"/>
      <c r="L1259" s="178"/>
    </row>
    <row r="1260" spans="3:12" x14ac:dyDescent="0.2">
      <c r="C1260" s="178"/>
      <c r="D1260" s="178"/>
      <c r="E1260" s="178"/>
      <c r="F1260" s="178"/>
      <c r="G1260" s="178"/>
      <c r="H1260" s="178"/>
      <c r="I1260" s="178"/>
      <c r="J1260" s="178"/>
      <c r="K1260" s="178"/>
      <c r="L1260" s="178"/>
    </row>
    <row r="1261" spans="3:12" x14ac:dyDescent="0.2">
      <c r="C1261" s="178"/>
      <c r="D1261" s="178"/>
      <c r="E1261" s="178"/>
      <c r="F1261" s="178"/>
      <c r="G1261" s="178"/>
      <c r="H1261" s="178"/>
      <c r="I1261" s="178"/>
      <c r="J1261" s="178"/>
      <c r="K1261" s="178"/>
      <c r="L1261" s="178"/>
    </row>
    <row r="1262" spans="3:12" x14ac:dyDescent="0.2">
      <c r="C1262" s="178"/>
      <c r="D1262" s="178"/>
      <c r="E1262" s="178"/>
      <c r="F1262" s="178"/>
      <c r="G1262" s="178"/>
      <c r="H1262" s="178"/>
      <c r="I1262" s="178"/>
      <c r="J1262" s="178"/>
      <c r="K1262" s="178"/>
      <c r="L1262" s="178"/>
    </row>
    <row r="1263" spans="3:12" x14ac:dyDescent="0.2">
      <c r="C1263" s="178"/>
      <c r="D1263" s="178"/>
      <c r="E1263" s="178"/>
      <c r="F1263" s="178"/>
      <c r="G1263" s="178"/>
      <c r="H1263" s="178"/>
      <c r="I1263" s="178"/>
      <c r="J1263" s="178"/>
      <c r="K1263" s="178"/>
      <c r="L1263" s="178"/>
    </row>
    <row r="1264" spans="3:12" x14ac:dyDescent="0.2">
      <c r="C1264" s="178"/>
      <c r="D1264" s="178"/>
      <c r="E1264" s="178"/>
      <c r="F1264" s="178"/>
      <c r="G1264" s="178"/>
      <c r="H1264" s="178"/>
      <c r="I1264" s="178"/>
      <c r="J1264" s="178"/>
      <c r="K1264" s="178"/>
      <c r="L1264" s="178"/>
    </row>
    <row r="1265" spans="3:12" x14ac:dyDescent="0.2">
      <c r="C1265" s="178"/>
      <c r="D1265" s="178"/>
      <c r="E1265" s="178"/>
      <c r="F1265" s="178"/>
      <c r="G1265" s="178"/>
      <c r="H1265" s="178"/>
      <c r="I1265" s="178"/>
      <c r="J1265" s="178"/>
      <c r="K1265" s="178"/>
      <c r="L1265" s="178"/>
    </row>
    <row r="1266" spans="3:12" x14ac:dyDescent="0.2">
      <c r="C1266" s="178"/>
      <c r="D1266" s="178"/>
      <c r="E1266" s="178"/>
      <c r="F1266" s="178"/>
      <c r="G1266" s="178"/>
      <c r="H1266" s="178"/>
      <c r="I1266" s="178"/>
      <c r="J1266" s="178"/>
      <c r="K1266" s="178"/>
      <c r="L1266" s="178"/>
    </row>
    <row r="1267" spans="3:12" x14ac:dyDescent="0.2">
      <c r="C1267" s="178"/>
      <c r="D1267" s="178"/>
      <c r="E1267" s="178"/>
      <c r="F1267" s="178"/>
      <c r="G1267" s="178"/>
      <c r="H1267" s="178"/>
      <c r="I1267" s="178"/>
      <c r="J1267" s="178"/>
      <c r="K1267" s="178"/>
      <c r="L1267" s="178"/>
    </row>
    <row r="1268" spans="3:12" x14ac:dyDescent="0.2">
      <c r="C1268" s="178"/>
      <c r="D1268" s="178"/>
      <c r="E1268" s="178"/>
      <c r="F1268" s="178"/>
      <c r="G1268" s="178"/>
      <c r="H1268" s="178"/>
      <c r="I1268" s="178"/>
      <c r="J1268" s="178"/>
      <c r="K1268" s="178"/>
      <c r="L1268" s="178"/>
    </row>
    <row r="1269" spans="3:12" x14ac:dyDescent="0.2">
      <c r="C1269" s="178"/>
      <c r="D1269" s="178"/>
      <c r="E1269" s="178"/>
      <c r="F1269" s="178"/>
      <c r="G1269" s="178"/>
      <c r="H1269" s="178"/>
      <c r="I1269" s="178"/>
      <c r="J1269" s="178"/>
      <c r="K1269" s="178"/>
      <c r="L1269" s="178"/>
    </row>
    <row r="1270" spans="3:12" x14ac:dyDescent="0.2">
      <c r="C1270" s="178"/>
      <c r="D1270" s="178"/>
      <c r="E1270" s="178"/>
      <c r="F1270" s="178"/>
      <c r="G1270" s="178"/>
      <c r="H1270" s="178"/>
      <c r="I1270" s="178"/>
      <c r="J1270" s="178"/>
      <c r="K1270" s="178"/>
      <c r="L1270" s="178"/>
    </row>
    <row r="1271" spans="3:12" x14ac:dyDescent="0.2">
      <c r="C1271" s="178"/>
      <c r="D1271" s="178"/>
      <c r="E1271" s="178"/>
      <c r="F1271" s="178"/>
      <c r="G1271" s="178"/>
      <c r="H1271" s="178"/>
      <c r="I1271" s="178"/>
      <c r="J1271" s="178"/>
      <c r="K1271" s="178"/>
      <c r="L1271" s="178"/>
    </row>
    <row r="1272" spans="3:12" x14ac:dyDescent="0.2">
      <c r="C1272" s="178"/>
      <c r="D1272" s="178"/>
      <c r="E1272" s="178"/>
      <c r="F1272" s="178"/>
      <c r="G1272" s="178"/>
      <c r="H1272" s="178"/>
      <c r="I1272" s="178"/>
      <c r="J1272" s="178"/>
      <c r="K1272" s="178"/>
      <c r="L1272" s="178"/>
    </row>
    <row r="1273" spans="3:12" x14ac:dyDescent="0.2">
      <c r="C1273" s="178"/>
      <c r="D1273" s="178"/>
      <c r="E1273" s="178"/>
      <c r="F1273" s="178"/>
      <c r="G1273" s="178"/>
      <c r="H1273" s="178"/>
      <c r="I1273" s="178"/>
      <c r="J1273" s="178"/>
      <c r="K1273" s="178"/>
      <c r="L1273" s="178"/>
    </row>
    <row r="1274" spans="3:12" x14ac:dyDescent="0.2">
      <c r="C1274" s="178"/>
      <c r="D1274" s="178"/>
      <c r="E1274" s="178"/>
      <c r="F1274" s="178"/>
      <c r="G1274" s="178"/>
      <c r="H1274" s="178"/>
      <c r="I1274" s="178"/>
      <c r="J1274" s="178"/>
      <c r="K1274" s="178"/>
      <c r="L1274" s="178"/>
    </row>
    <row r="1275" spans="3:12" x14ac:dyDescent="0.2">
      <c r="C1275" s="178"/>
      <c r="D1275" s="178"/>
      <c r="E1275" s="178"/>
      <c r="F1275" s="178"/>
      <c r="G1275" s="178"/>
      <c r="H1275" s="178"/>
      <c r="I1275" s="178"/>
      <c r="J1275" s="178"/>
      <c r="K1275" s="178"/>
      <c r="L1275" s="178"/>
    </row>
    <row r="1276" spans="3:12" x14ac:dyDescent="0.2">
      <c r="C1276" s="178"/>
      <c r="D1276" s="178"/>
      <c r="E1276" s="178"/>
      <c r="F1276" s="178"/>
      <c r="G1276" s="178"/>
      <c r="H1276" s="178"/>
      <c r="I1276" s="178"/>
      <c r="J1276" s="178"/>
      <c r="K1276" s="178"/>
      <c r="L1276" s="178"/>
    </row>
    <row r="1277" spans="3:12" x14ac:dyDescent="0.2">
      <c r="C1277" s="178"/>
      <c r="D1277" s="178"/>
      <c r="E1277" s="178"/>
      <c r="F1277" s="178"/>
      <c r="G1277" s="178"/>
      <c r="H1277" s="178"/>
      <c r="I1277" s="178"/>
      <c r="J1277" s="178"/>
      <c r="K1277" s="178"/>
      <c r="L1277" s="178"/>
    </row>
    <row r="1278" spans="3:12" x14ac:dyDescent="0.2">
      <c r="C1278" s="178"/>
      <c r="D1278" s="178"/>
      <c r="E1278" s="178"/>
      <c r="F1278" s="178"/>
      <c r="G1278" s="178"/>
      <c r="H1278" s="178"/>
      <c r="I1278" s="178"/>
      <c r="J1278" s="178"/>
      <c r="K1278" s="178"/>
      <c r="L1278" s="178"/>
    </row>
    <row r="1279" spans="3:12" x14ac:dyDescent="0.2">
      <c r="C1279" s="178"/>
      <c r="D1279" s="178"/>
      <c r="E1279" s="178"/>
      <c r="F1279" s="178"/>
      <c r="G1279" s="178"/>
      <c r="H1279" s="178"/>
      <c r="I1279" s="178"/>
      <c r="J1279" s="178"/>
      <c r="K1279" s="178"/>
      <c r="L1279" s="178"/>
    </row>
    <row r="1280" spans="3:12" x14ac:dyDescent="0.2">
      <c r="C1280" s="178"/>
      <c r="D1280" s="178"/>
      <c r="E1280" s="178"/>
      <c r="F1280" s="178"/>
      <c r="G1280" s="178"/>
      <c r="H1280" s="178"/>
      <c r="I1280" s="178"/>
      <c r="J1280" s="178"/>
      <c r="K1280" s="178"/>
      <c r="L1280" s="178"/>
    </row>
    <row r="1281" spans="3:12" x14ac:dyDescent="0.2">
      <c r="C1281" s="178"/>
      <c r="D1281" s="178"/>
      <c r="E1281" s="178"/>
      <c r="F1281" s="178"/>
      <c r="G1281" s="178"/>
      <c r="H1281" s="178"/>
      <c r="I1281" s="178"/>
      <c r="J1281" s="178"/>
      <c r="K1281" s="178"/>
      <c r="L1281" s="178"/>
    </row>
    <row r="1282" spans="3:12" x14ac:dyDescent="0.2">
      <c r="C1282" s="178"/>
      <c r="D1282" s="178"/>
      <c r="E1282" s="178"/>
      <c r="F1282" s="178"/>
      <c r="G1282" s="178"/>
      <c r="H1282" s="178"/>
      <c r="I1282" s="178"/>
      <c r="J1282" s="178"/>
      <c r="K1282" s="178"/>
      <c r="L1282" s="178"/>
    </row>
    <row r="1283" spans="3:12" x14ac:dyDescent="0.2">
      <c r="C1283" s="178"/>
      <c r="D1283" s="178"/>
      <c r="E1283" s="178"/>
      <c r="F1283" s="178"/>
      <c r="G1283" s="178"/>
      <c r="H1283" s="178"/>
      <c r="I1283" s="178"/>
      <c r="J1283" s="178"/>
      <c r="K1283" s="178"/>
      <c r="L1283" s="178"/>
    </row>
    <row r="1284" spans="3:12" x14ac:dyDescent="0.2">
      <c r="C1284" s="178"/>
      <c r="D1284" s="178"/>
      <c r="E1284" s="178"/>
      <c r="F1284" s="178"/>
      <c r="G1284" s="178"/>
      <c r="H1284" s="178"/>
      <c r="I1284" s="178"/>
      <c r="J1284" s="178"/>
      <c r="K1284" s="178"/>
      <c r="L1284" s="178"/>
    </row>
    <row r="1285" spans="3:12" x14ac:dyDescent="0.2">
      <c r="C1285" s="178"/>
      <c r="D1285" s="178"/>
      <c r="E1285" s="178"/>
      <c r="F1285" s="178"/>
      <c r="G1285" s="178"/>
      <c r="H1285" s="178"/>
      <c r="I1285" s="178"/>
      <c r="J1285" s="178"/>
      <c r="K1285" s="178"/>
      <c r="L1285" s="178"/>
    </row>
    <row r="1286" spans="3:12" x14ac:dyDescent="0.2">
      <c r="C1286" s="178"/>
      <c r="D1286" s="178"/>
      <c r="E1286" s="178"/>
      <c r="F1286" s="178"/>
      <c r="G1286" s="178"/>
      <c r="H1286" s="178"/>
      <c r="I1286" s="178"/>
      <c r="J1286" s="178"/>
      <c r="K1286" s="178"/>
      <c r="L1286" s="178"/>
    </row>
    <row r="1287" spans="3:12" x14ac:dyDescent="0.2">
      <c r="C1287" s="178"/>
      <c r="D1287" s="178"/>
      <c r="E1287" s="178"/>
      <c r="F1287" s="178"/>
      <c r="G1287" s="178"/>
      <c r="H1287" s="178"/>
      <c r="I1287" s="178"/>
      <c r="J1287" s="178"/>
      <c r="K1287" s="178"/>
      <c r="L1287" s="178"/>
    </row>
    <row r="1288" spans="3:12" x14ac:dyDescent="0.2">
      <c r="C1288" s="178"/>
      <c r="D1288" s="178"/>
      <c r="E1288" s="178"/>
      <c r="F1288" s="178"/>
      <c r="G1288" s="178"/>
      <c r="H1288" s="178"/>
      <c r="I1288" s="178"/>
      <c r="J1288" s="178"/>
      <c r="K1288" s="178"/>
      <c r="L1288" s="178"/>
    </row>
    <row r="1289" spans="3:12" x14ac:dyDescent="0.2">
      <c r="C1289" s="178"/>
      <c r="D1289" s="178"/>
      <c r="E1289" s="178"/>
      <c r="F1289" s="178"/>
      <c r="G1289" s="178"/>
      <c r="H1289" s="178"/>
      <c r="I1289" s="178"/>
      <c r="J1289" s="178"/>
      <c r="K1289" s="178"/>
      <c r="L1289" s="178"/>
    </row>
    <row r="1290" spans="3:12" x14ac:dyDescent="0.2">
      <c r="C1290" s="178"/>
      <c r="D1290" s="178"/>
      <c r="E1290" s="178"/>
      <c r="F1290" s="178"/>
      <c r="G1290" s="178"/>
      <c r="H1290" s="178"/>
      <c r="I1290" s="178"/>
      <c r="J1290" s="178"/>
      <c r="K1290" s="178"/>
      <c r="L1290" s="178"/>
    </row>
    <row r="1291" spans="3:12" x14ac:dyDescent="0.2">
      <c r="C1291" s="178"/>
      <c r="D1291" s="178"/>
      <c r="E1291" s="178"/>
      <c r="F1291" s="178"/>
      <c r="G1291" s="178"/>
      <c r="H1291" s="178"/>
      <c r="I1291" s="178"/>
      <c r="J1291" s="178"/>
      <c r="K1291" s="178"/>
      <c r="L1291" s="178"/>
    </row>
    <row r="1292" spans="3:12" x14ac:dyDescent="0.2">
      <c r="C1292" s="178"/>
      <c r="D1292" s="178"/>
      <c r="E1292" s="178"/>
      <c r="F1292" s="178"/>
      <c r="G1292" s="178"/>
      <c r="H1292" s="178"/>
      <c r="I1292" s="178"/>
      <c r="J1292" s="178"/>
      <c r="K1292" s="178"/>
      <c r="L1292" s="178"/>
    </row>
    <row r="1293" spans="3:12" x14ac:dyDescent="0.2">
      <c r="C1293" s="178"/>
      <c r="D1293" s="178"/>
      <c r="E1293" s="178"/>
      <c r="F1293" s="178"/>
      <c r="G1293" s="178"/>
      <c r="H1293" s="178"/>
      <c r="I1293" s="178"/>
      <c r="J1293" s="178"/>
      <c r="K1293" s="178"/>
      <c r="L1293" s="178"/>
    </row>
    <row r="1294" spans="3:12" x14ac:dyDescent="0.2">
      <c r="C1294" s="178"/>
      <c r="D1294" s="178"/>
      <c r="E1294" s="178"/>
      <c r="F1294" s="178"/>
      <c r="G1294" s="178"/>
      <c r="H1294" s="178"/>
      <c r="I1294" s="178"/>
      <c r="J1294" s="178"/>
      <c r="K1294" s="178"/>
      <c r="L1294" s="178"/>
    </row>
    <row r="1295" spans="3:12" x14ac:dyDescent="0.2">
      <c r="C1295" s="178"/>
      <c r="D1295" s="178"/>
      <c r="E1295" s="178"/>
      <c r="F1295" s="178"/>
      <c r="G1295" s="178"/>
      <c r="H1295" s="178"/>
      <c r="I1295" s="178"/>
      <c r="J1295" s="178"/>
      <c r="K1295" s="178"/>
      <c r="L1295" s="178"/>
    </row>
    <row r="1296" spans="3:12" x14ac:dyDescent="0.2">
      <c r="C1296" s="178"/>
      <c r="D1296" s="178"/>
      <c r="E1296" s="178"/>
      <c r="F1296" s="178"/>
      <c r="G1296" s="178"/>
      <c r="H1296" s="178"/>
      <c r="I1296" s="178"/>
      <c r="J1296" s="178"/>
      <c r="K1296" s="178"/>
      <c r="L1296" s="178"/>
    </row>
    <row r="1297" spans="3:12" x14ac:dyDescent="0.2">
      <c r="C1297" s="178"/>
      <c r="D1297" s="178"/>
      <c r="E1297" s="178"/>
      <c r="F1297" s="178"/>
      <c r="G1297" s="178"/>
      <c r="H1297" s="178"/>
      <c r="I1297" s="178"/>
      <c r="J1297" s="178"/>
      <c r="K1297" s="178"/>
      <c r="L1297" s="178"/>
    </row>
    <row r="1298" spans="3:12" x14ac:dyDescent="0.2">
      <c r="C1298" s="178"/>
      <c r="D1298" s="178"/>
      <c r="E1298" s="178"/>
      <c r="F1298" s="178"/>
      <c r="G1298" s="178"/>
      <c r="H1298" s="178"/>
      <c r="I1298" s="178"/>
      <c r="J1298" s="178"/>
      <c r="K1298" s="178"/>
      <c r="L1298" s="178"/>
    </row>
    <row r="1299" spans="3:12" x14ac:dyDescent="0.2">
      <c r="C1299" s="178"/>
      <c r="D1299" s="178"/>
      <c r="E1299" s="178"/>
      <c r="F1299" s="178"/>
      <c r="G1299" s="178"/>
      <c r="H1299" s="178"/>
      <c r="I1299" s="178"/>
      <c r="J1299" s="178"/>
      <c r="K1299" s="178"/>
      <c r="L1299" s="178"/>
    </row>
    <row r="1300" spans="3:12" x14ac:dyDescent="0.2">
      <c r="C1300" s="178"/>
      <c r="D1300" s="178"/>
      <c r="E1300" s="178"/>
      <c r="F1300" s="178"/>
      <c r="G1300" s="178"/>
      <c r="H1300" s="178"/>
      <c r="I1300" s="178"/>
      <c r="J1300" s="178"/>
      <c r="K1300" s="178"/>
      <c r="L1300" s="178"/>
    </row>
    <row r="1301" spans="3:12" x14ac:dyDescent="0.2">
      <c r="C1301" s="178"/>
      <c r="D1301" s="178"/>
      <c r="E1301" s="178"/>
      <c r="F1301" s="178"/>
      <c r="G1301" s="178"/>
      <c r="H1301" s="178"/>
      <c r="I1301" s="178"/>
      <c r="J1301" s="178"/>
      <c r="K1301" s="178"/>
      <c r="L1301" s="178"/>
    </row>
    <row r="1302" spans="3:12" x14ac:dyDescent="0.2">
      <c r="C1302" s="178"/>
      <c r="D1302" s="178"/>
      <c r="E1302" s="178"/>
      <c r="F1302" s="178"/>
      <c r="G1302" s="178"/>
      <c r="H1302" s="178"/>
      <c r="I1302" s="178"/>
      <c r="J1302" s="178"/>
      <c r="K1302" s="178"/>
      <c r="L1302" s="178"/>
    </row>
    <row r="1303" spans="3:12" x14ac:dyDescent="0.2">
      <c r="C1303" s="178"/>
      <c r="D1303" s="178"/>
      <c r="E1303" s="178"/>
      <c r="F1303" s="178"/>
      <c r="G1303" s="178"/>
      <c r="H1303" s="178"/>
      <c r="I1303" s="178"/>
      <c r="J1303" s="178"/>
      <c r="K1303" s="178"/>
      <c r="L1303" s="178"/>
    </row>
    <row r="1304" spans="3:12" x14ac:dyDescent="0.2">
      <c r="C1304" s="178"/>
      <c r="D1304" s="178"/>
      <c r="E1304" s="178"/>
      <c r="F1304" s="178"/>
      <c r="G1304" s="178"/>
      <c r="H1304" s="178"/>
      <c r="I1304" s="178"/>
      <c r="J1304" s="178"/>
      <c r="K1304" s="178"/>
      <c r="L1304" s="178"/>
    </row>
    <row r="1305" spans="3:12" x14ac:dyDescent="0.2">
      <c r="C1305" s="178"/>
      <c r="D1305" s="178"/>
      <c r="E1305" s="178"/>
      <c r="F1305" s="178"/>
      <c r="G1305" s="178"/>
      <c r="H1305" s="178"/>
      <c r="I1305" s="178"/>
      <c r="J1305" s="178"/>
      <c r="K1305" s="178"/>
      <c r="L1305" s="178"/>
    </row>
    <row r="1306" spans="3:12" x14ac:dyDescent="0.2">
      <c r="C1306" s="178"/>
      <c r="D1306" s="178"/>
      <c r="E1306" s="178"/>
      <c r="F1306" s="178"/>
      <c r="G1306" s="178"/>
      <c r="H1306" s="178"/>
      <c r="I1306" s="178"/>
      <c r="J1306" s="178"/>
      <c r="K1306" s="178"/>
      <c r="L1306" s="178"/>
    </row>
    <row r="1307" spans="3:12" x14ac:dyDescent="0.2">
      <c r="C1307" s="178"/>
      <c r="D1307" s="178"/>
      <c r="E1307" s="178"/>
      <c r="F1307" s="178"/>
      <c r="G1307" s="178"/>
      <c r="H1307" s="178"/>
      <c r="I1307" s="178"/>
      <c r="J1307" s="178"/>
      <c r="K1307" s="178"/>
      <c r="L1307" s="178"/>
    </row>
    <row r="1308" spans="3:12" x14ac:dyDescent="0.2">
      <c r="C1308" s="178"/>
      <c r="D1308" s="178"/>
      <c r="E1308" s="178"/>
      <c r="F1308" s="178"/>
      <c r="G1308" s="178"/>
      <c r="H1308" s="178"/>
      <c r="I1308" s="178"/>
      <c r="J1308" s="178"/>
      <c r="K1308" s="178"/>
      <c r="L1308" s="178"/>
    </row>
    <row r="1309" spans="3:12" x14ac:dyDescent="0.2">
      <c r="C1309" s="178"/>
      <c r="D1309" s="178"/>
      <c r="E1309" s="178"/>
      <c r="F1309" s="178"/>
      <c r="G1309" s="178"/>
      <c r="H1309" s="178"/>
      <c r="I1309" s="178"/>
      <c r="J1309" s="178"/>
      <c r="K1309" s="178"/>
      <c r="L1309" s="178"/>
    </row>
    <row r="1310" spans="3:12" x14ac:dyDescent="0.2">
      <c r="C1310" s="178"/>
      <c r="D1310" s="178"/>
      <c r="E1310" s="178"/>
      <c r="F1310" s="178"/>
      <c r="G1310" s="178"/>
      <c r="H1310" s="178"/>
      <c r="I1310" s="178"/>
      <c r="J1310" s="178"/>
      <c r="K1310" s="178"/>
      <c r="L1310" s="178"/>
    </row>
    <row r="1311" spans="3:12" x14ac:dyDescent="0.2">
      <c r="C1311" s="178"/>
      <c r="D1311" s="178"/>
      <c r="E1311" s="178"/>
      <c r="F1311" s="178"/>
      <c r="G1311" s="178"/>
      <c r="H1311" s="178"/>
      <c r="I1311" s="178"/>
      <c r="J1311" s="178"/>
      <c r="K1311" s="178"/>
      <c r="L1311" s="178"/>
    </row>
    <row r="1312" spans="3:12" x14ac:dyDescent="0.2">
      <c r="C1312" s="178"/>
      <c r="D1312" s="178"/>
      <c r="E1312" s="178"/>
      <c r="F1312" s="178"/>
      <c r="G1312" s="178"/>
      <c r="H1312" s="178"/>
      <c r="I1312" s="178"/>
      <c r="J1312" s="178"/>
      <c r="K1312" s="178"/>
      <c r="L1312" s="178"/>
    </row>
    <row r="1313" spans="3:12" x14ac:dyDescent="0.2">
      <c r="C1313" s="178"/>
      <c r="D1313" s="178"/>
      <c r="E1313" s="178"/>
      <c r="F1313" s="178"/>
      <c r="G1313" s="178"/>
      <c r="H1313" s="178"/>
      <c r="I1313" s="178"/>
      <c r="J1313" s="178"/>
      <c r="K1313" s="178"/>
      <c r="L1313" s="178"/>
    </row>
    <row r="1314" spans="3:12" x14ac:dyDescent="0.2">
      <c r="C1314" s="178"/>
      <c r="D1314" s="178"/>
      <c r="E1314" s="178"/>
      <c r="F1314" s="178"/>
      <c r="G1314" s="178"/>
      <c r="H1314" s="178"/>
      <c r="I1314" s="178"/>
      <c r="J1314" s="178"/>
      <c r="K1314" s="178"/>
      <c r="L1314" s="178"/>
    </row>
    <row r="1315" spans="3:12" x14ac:dyDescent="0.2">
      <c r="C1315" s="178"/>
      <c r="D1315" s="178"/>
      <c r="E1315" s="178"/>
      <c r="F1315" s="178"/>
      <c r="G1315" s="178"/>
      <c r="H1315" s="178"/>
      <c r="I1315" s="178"/>
      <c r="J1315" s="178"/>
      <c r="K1315" s="178"/>
      <c r="L1315" s="178"/>
    </row>
    <row r="1316" spans="3:12" x14ac:dyDescent="0.2">
      <c r="C1316" s="178"/>
      <c r="D1316" s="178"/>
      <c r="E1316" s="178"/>
      <c r="F1316" s="178"/>
      <c r="G1316" s="178"/>
      <c r="H1316" s="178"/>
      <c r="I1316" s="178"/>
      <c r="J1316" s="178"/>
      <c r="K1316" s="178"/>
      <c r="L1316" s="178"/>
    </row>
    <row r="1317" spans="3:12" x14ac:dyDescent="0.2">
      <c r="C1317" s="178"/>
      <c r="D1317" s="178"/>
      <c r="E1317" s="178"/>
      <c r="F1317" s="178"/>
      <c r="G1317" s="178"/>
      <c r="H1317" s="178"/>
      <c r="I1317" s="178"/>
      <c r="J1317" s="178"/>
      <c r="K1317" s="178"/>
      <c r="L1317" s="178"/>
    </row>
    <row r="1318" spans="3:12" x14ac:dyDescent="0.2">
      <c r="C1318" s="178"/>
      <c r="D1318" s="178"/>
      <c r="E1318" s="178"/>
      <c r="F1318" s="178"/>
      <c r="G1318" s="178"/>
      <c r="H1318" s="178"/>
      <c r="I1318" s="178"/>
      <c r="J1318" s="178"/>
      <c r="K1318" s="178"/>
      <c r="L1318" s="178"/>
    </row>
    <row r="1319" spans="3:12" x14ac:dyDescent="0.2">
      <c r="C1319" s="178"/>
      <c r="D1319" s="178"/>
      <c r="E1319" s="178"/>
      <c r="F1319" s="178"/>
      <c r="G1319" s="178"/>
      <c r="H1319" s="178"/>
      <c r="I1319" s="178"/>
      <c r="J1319" s="178"/>
      <c r="K1319" s="178"/>
      <c r="L1319" s="178"/>
    </row>
    <row r="1320" spans="3:12" x14ac:dyDescent="0.2">
      <c r="C1320" s="178"/>
      <c r="D1320" s="178"/>
      <c r="E1320" s="178"/>
      <c r="F1320" s="178"/>
      <c r="G1320" s="178"/>
      <c r="H1320" s="178"/>
      <c r="I1320" s="178"/>
      <c r="J1320" s="178"/>
      <c r="K1320" s="178"/>
      <c r="L1320" s="178"/>
    </row>
    <row r="1321" spans="3:12" x14ac:dyDescent="0.2">
      <c r="C1321" s="178"/>
      <c r="D1321" s="178"/>
      <c r="E1321" s="178"/>
      <c r="F1321" s="178"/>
      <c r="G1321" s="178"/>
      <c r="H1321" s="178"/>
      <c r="I1321" s="178"/>
      <c r="J1321" s="178"/>
      <c r="K1321" s="178"/>
      <c r="L1321" s="178"/>
    </row>
    <row r="1322" spans="3:12" x14ac:dyDescent="0.2">
      <c r="C1322" s="178"/>
      <c r="D1322" s="178"/>
      <c r="E1322" s="178"/>
      <c r="F1322" s="178"/>
      <c r="G1322" s="178"/>
      <c r="H1322" s="178"/>
      <c r="I1322" s="178"/>
      <c r="J1322" s="178"/>
      <c r="K1322" s="178"/>
      <c r="L1322" s="178"/>
    </row>
    <row r="1323" spans="3:12" x14ac:dyDescent="0.2">
      <c r="C1323" s="178"/>
      <c r="D1323" s="178"/>
      <c r="E1323" s="178"/>
      <c r="F1323" s="178"/>
      <c r="G1323" s="178"/>
      <c r="H1323" s="178"/>
      <c r="I1323" s="178"/>
      <c r="J1323" s="178"/>
      <c r="K1323" s="178"/>
      <c r="L1323" s="178"/>
    </row>
    <row r="1324" spans="3:12" x14ac:dyDescent="0.2">
      <c r="C1324" s="178"/>
      <c r="D1324" s="178"/>
      <c r="E1324" s="178"/>
      <c r="F1324" s="178"/>
      <c r="G1324" s="178"/>
      <c r="H1324" s="178"/>
      <c r="I1324" s="178"/>
      <c r="J1324" s="178"/>
      <c r="K1324" s="178"/>
      <c r="L1324" s="178"/>
    </row>
    <row r="1325" spans="3:12" x14ac:dyDescent="0.2">
      <c r="C1325" s="178"/>
      <c r="D1325" s="178"/>
      <c r="E1325" s="178"/>
      <c r="F1325" s="178"/>
      <c r="G1325" s="178"/>
      <c r="H1325" s="178"/>
      <c r="I1325" s="178"/>
      <c r="J1325" s="178"/>
      <c r="K1325" s="178"/>
      <c r="L1325" s="178"/>
    </row>
    <row r="1326" spans="3:12" x14ac:dyDescent="0.2">
      <c r="C1326" s="178"/>
      <c r="D1326" s="178"/>
      <c r="E1326" s="178"/>
      <c r="F1326" s="178"/>
      <c r="G1326" s="178"/>
      <c r="H1326" s="178"/>
      <c r="I1326" s="178"/>
      <c r="J1326" s="178"/>
      <c r="K1326" s="178"/>
      <c r="L1326" s="178"/>
    </row>
    <row r="1327" spans="3:12" x14ac:dyDescent="0.2">
      <c r="C1327" s="178"/>
      <c r="D1327" s="178"/>
      <c r="E1327" s="178"/>
      <c r="F1327" s="178"/>
      <c r="G1327" s="178"/>
      <c r="H1327" s="178"/>
      <c r="I1327" s="178"/>
      <c r="J1327" s="178"/>
      <c r="K1327" s="178"/>
      <c r="L1327" s="178"/>
    </row>
    <row r="1328" spans="3:12" x14ac:dyDescent="0.2">
      <c r="C1328" s="178"/>
      <c r="D1328" s="178"/>
      <c r="E1328" s="178"/>
      <c r="F1328" s="178"/>
      <c r="G1328" s="178"/>
      <c r="H1328" s="178"/>
      <c r="I1328" s="178"/>
      <c r="J1328" s="178"/>
      <c r="K1328" s="178"/>
      <c r="L1328" s="178"/>
    </row>
    <row r="1329" spans="3:12" x14ac:dyDescent="0.2">
      <c r="C1329" s="178"/>
      <c r="D1329" s="178"/>
      <c r="E1329" s="178"/>
      <c r="F1329" s="178"/>
      <c r="G1329" s="178"/>
      <c r="H1329" s="178"/>
      <c r="I1329" s="178"/>
      <c r="J1329" s="178"/>
      <c r="K1329" s="178"/>
      <c r="L1329" s="178"/>
    </row>
    <row r="1330" spans="3:12" x14ac:dyDescent="0.2">
      <c r="C1330" s="178"/>
      <c r="D1330" s="178"/>
      <c r="E1330" s="178"/>
      <c r="F1330" s="178"/>
      <c r="G1330" s="178"/>
      <c r="H1330" s="178"/>
      <c r="I1330" s="178"/>
      <c r="J1330" s="178"/>
      <c r="K1330" s="178"/>
      <c r="L1330" s="178"/>
    </row>
    <row r="1331" spans="3:12" x14ac:dyDescent="0.2">
      <c r="C1331" s="178"/>
      <c r="D1331" s="178"/>
      <c r="E1331" s="178"/>
      <c r="F1331" s="178"/>
      <c r="G1331" s="178"/>
      <c r="H1331" s="178"/>
      <c r="I1331" s="178"/>
      <c r="J1331" s="178"/>
      <c r="K1331" s="178"/>
      <c r="L1331" s="178"/>
    </row>
    <row r="1332" spans="3:12" x14ac:dyDescent="0.2">
      <c r="C1332" s="178"/>
      <c r="D1332" s="178"/>
      <c r="E1332" s="178"/>
      <c r="F1332" s="178"/>
      <c r="G1332" s="178"/>
      <c r="H1332" s="178"/>
      <c r="I1332" s="178"/>
      <c r="J1332" s="178"/>
      <c r="K1332" s="178"/>
      <c r="L1332" s="178"/>
    </row>
    <row r="1333" spans="3:12" x14ac:dyDescent="0.2">
      <c r="C1333" s="178"/>
      <c r="D1333" s="178"/>
      <c r="E1333" s="178"/>
      <c r="F1333" s="178"/>
      <c r="G1333" s="178"/>
      <c r="H1333" s="178"/>
      <c r="I1333" s="178"/>
      <c r="J1333" s="178"/>
      <c r="K1333" s="178"/>
      <c r="L1333" s="178"/>
    </row>
    <row r="1334" spans="3:12" x14ac:dyDescent="0.2">
      <c r="C1334" s="178"/>
      <c r="D1334" s="178"/>
      <c r="E1334" s="178"/>
      <c r="F1334" s="178"/>
      <c r="G1334" s="178"/>
      <c r="H1334" s="178"/>
      <c r="I1334" s="178"/>
      <c r="J1334" s="178"/>
      <c r="K1334" s="178"/>
      <c r="L1334" s="178"/>
    </row>
    <row r="1335" spans="3:12" x14ac:dyDescent="0.2">
      <c r="C1335" s="178"/>
      <c r="D1335" s="178"/>
      <c r="E1335" s="178"/>
      <c r="F1335" s="178"/>
      <c r="G1335" s="178"/>
      <c r="H1335" s="178"/>
      <c r="I1335" s="178"/>
      <c r="J1335" s="178"/>
      <c r="K1335" s="178"/>
      <c r="L1335" s="178"/>
    </row>
    <row r="1336" spans="3:12" x14ac:dyDescent="0.2">
      <c r="C1336" s="178"/>
      <c r="D1336" s="178"/>
      <c r="E1336" s="178"/>
      <c r="F1336" s="178"/>
      <c r="G1336" s="178"/>
      <c r="H1336" s="178"/>
      <c r="I1336" s="178"/>
      <c r="J1336" s="178"/>
      <c r="K1336" s="178"/>
      <c r="L1336" s="178"/>
    </row>
    <row r="1337" spans="3:12" x14ac:dyDescent="0.2">
      <c r="C1337" s="178"/>
      <c r="D1337" s="178"/>
      <c r="E1337" s="178"/>
      <c r="F1337" s="178"/>
      <c r="G1337" s="178"/>
      <c r="H1337" s="178"/>
      <c r="I1337" s="178"/>
      <c r="J1337" s="178"/>
      <c r="K1337" s="178"/>
      <c r="L1337" s="178"/>
    </row>
    <row r="1338" spans="3:12" x14ac:dyDescent="0.2">
      <c r="C1338" s="178"/>
      <c r="D1338" s="178"/>
      <c r="E1338" s="178"/>
      <c r="F1338" s="178"/>
      <c r="G1338" s="178"/>
      <c r="H1338" s="178"/>
      <c r="I1338" s="178"/>
      <c r="J1338" s="178"/>
      <c r="K1338" s="178"/>
      <c r="L1338" s="178"/>
    </row>
    <row r="1339" spans="3:12" x14ac:dyDescent="0.2">
      <c r="C1339" s="178"/>
      <c r="D1339" s="178"/>
      <c r="E1339" s="178"/>
      <c r="F1339" s="178"/>
      <c r="G1339" s="178"/>
      <c r="H1339" s="178"/>
      <c r="I1339" s="178"/>
      <c r="J1339" s="178"/>
      <c r="K1339" s="178"/>
      <c r="L1339" s="178"/>
    </row>
    <row r="1340" spans="3:12" x14ac:dyDescent="0.2">
      <c r="C1340" s="178"/>
      <c r="D1340" s="178"/>
      <c r="E1340" s="178"/>
      <c r="F1340" s="178"/>
      <c r="G1340" s="178"/>
      <c r="H1340" s="178"/>
      <c r="I1340" s="178"/>
      <c r="J1340" s="178"/>
      <c r="K1340" s="178"/>
      <c r="L1340" s="178"/>
    </row>
    <row r="1341" spans="3:12" x14ac:dyDescent="0.2">
      <c r="C1341" s="178"/>
      <c r="D1341" s="178"/>
      <c r="E1341" s="178"/>
      <c r="F1341" s="178"/>
      <c r="G1341" s="178"/>
      <c r="H1341" s="178"/>
      <c r="I1341" s="178"/>
      <c r="J1341" s="178"/>
      <c r="K1341" s="178"/>
      <c r="L1341" s="178"/>
    </row>
    <row r="1342" spans="3:12" x14ac:dyDescent="0.2">
      <c r="C1342" s="178"/>
      <c r="D1342" s="178"/>
      <c r="E1342" s="178"/>
      <c r="F1342" s="178"/>
      <c r="G1342" s="178"/>
      <c r="H1342" s="178"/>
      <c r="I1342" s="178"/>
      <c r="J1342" s="178"/>
      <c r="K1342" s="178"/>
      <c r="L1342" s="178"/>
    </row>
    <row r="1343" spans="3:12" x14ac:dyDescent="0.2">
      <c r="C1343" s="178"/>
      <c r="D1343" s="178"/>
      <c r="E1343" s="178"/>
      <c r="F1343" s="178"/>
      <c r="G1343" s="178"/>
      <c r="H1343" s="178"/>
      <c r="I1343" s="178"/>
      <c r="J1343" s="178"/>
      <c r="K1343" s="178"/>
      <c r="L1343" s="178"/>
    </row>
    <row r="1344" spans="3:12" x14ac:dyDescent="0.2">
      <c r="C1344" s="178"/>
      <c r="D1344" s="178"/>
      <c r="E1344" s="178"/>
      <c r="F1344" s="178"/>
      <c r="G1344" s="178"/>
      <c r="H1344" s="178"/>
      <c r="I1344" s="178"/>
      <c r="J1344" s="178"/>
      <c r="K1344" s="178"/>
      <c r="L1344" s="178"/>
    </row>
    <row r="1345" spans="3:12" x14ac:dyDescent="0.2">
      <c r="C1345" s="178"/>
      <c r="D1345" s="178"/>
      <c r="E1345" s="178"/>
      <c r="F1345" s="178"/>
      <c r="G1345" s="178"/>
      <c r="H1345" s="178"/>
      <c r="I1345" s="178"/>
      <c r="J1345" s="178"/>
      <c r="K1345" s="178"/>
      <c r="L1345" s="178"/>
    </row>
    <row r="1346" spans="3:12" x14ac:dyDescent="0.2">
      <c r="C1346" s="178"/>
      <c r="D1346" s="178"/>
      <c r="E1346" s="178"/>
      <c r="F1346" s="178"/>
      <c r="G1346" s="178"/>
      <c r="H1346" s="178"/>
      <c r="I1346" s="178"/>
      <c r="J1346" s="178"/>
      <c r="K1346" s="178"/>
      <c r="L1346" s="178"/>
    </row>
    <row r="1347" spans="3:12" x14ac:dyDescent="0.2">
      <c r="C1347" s="178"/>
      <c r="D1347" s="178"/>
      <c r="E1347" s="178"/>
      <c r="F1347" s="178"/>
      <c r="G1347" s="178"/>
      <c r="H1347" s="178"/>
      <c r="I1347" s="178"/>
      <c r="J1347" s="178"/>
      <c r="K1347" s="178"/>
      <c r="L1347" s="178"/>
    </row>
    <row r="1348" spans="3:12" x14ac:dyDescent="0.2">
      <c r="C1348" s="178"/>
      <c r="D1348" s="178"/>
      <c r="E1348" s="178"/>
      <c r="F1348" s="178"/>
      <c r="G1348" s="178"/>
      <c r="H1348" s="178"/>
      <c r="I1348" s="178"/>
      <c r="J1348" s="178"/>
      <c r="K1348" s="178"/>
      <c r="L1348" s="178"/>
    </row>
    <row r="1349" spans="3:12" x14ac:dyDescent="0.2">
      <c r="C1349" s="178"/>
      <c r="D1349" s="178"/>
      <c r="E1349" s="178"/>
      <c r="F1349" s="178"/>
      <c r="G1349" s="178"/>
      <c r="H1349" s="178"/>
      <c r="I1349" s="178"/>
      <c r="J1349" s="178"/>
      <c r="K1349" s="178"/>
      <c r="L1349" s="178"/>
    </row>
    <row r="1350" spans="3:12" x14ac:dyDescent="0.2">
      <c r="C1350" s="178"/>
      <c r="D1350" s="178"/>
      <c r="E1350" s="178"/>
      <c r="F1350" s="178"/>
      <c r="G1350" s="178"/>
      <c r="H1350" s="178"/>
      <c r="I1350" s="178"/>
      <c r="J1350" s="178"/>
      <c r="K1350" s="178"/>
      <c r="L1350" s="178"/>
    </row>
    <row r="1351" spans="3:12" x14ac:dyDescent="0.2">
      <c r="C1351" s="178"/>
      <c r="D1351" s="178"/>
      <c r="E1351" s="178"/>
      <c r="F1351" s="178"/>
      <c r="G1351" s="178"/>
      <c r="H1351" s="178"/>
      <c r="I1351" s="178"/>
      <c r="J1351" s="178"/>
      <c r="K1351" s="178"/>
      <c r="L1351" s="178"/>
    </row>
    <row r="1352" spans="3:12" x14ac:dyDescent="0.2">
      <c r="C1352" s="178"/>
      <c r="D1352" s="178"/>
      <c r="E1352" s="178"/>
      <c r="F1352" s="178"/>
      <c r="G1352" s="178"/>
      <c r="H1352" s="178"/>
      <c r="I1352" s="178"/>
      <c r="J1352" s="178"/>
      <c r="K1352" s="178"/>
      <c r="L1352" s="178"/>
    </row>
    <row r="1353" spans="3:12" x14ac:dyDescent="0.2">
      <c r="C1353" s="178"/>
      <c r="D1353" s="178"/>
      <c r="E1353" s="178"/>
      <c r="F1353" s="178"/>
      <c r="G1353" s="178"/>
      <c r="H1353" s="178"/>
      <c r="I1353" s="178"/>
      <c r="J1353" s="178"/>
      <c r="K1353" s="178"/>
      <c r="L1353" s="178"/>
    </row>
    <row r="1354" spans="3:12" x14ac:dyDescent="0.2">
      <c r="C1354" s="178"/>
      <c r="D1354" s="178"/>
      <c r="E1354" s="178"/>
      <c r="F1354" s="178"/>
      <c r="G1354" s="178"/>
      <c r="H1354" s="178"/>
      <c r="I1354" s="178"/>
      <c r="J1354" s="178"/>
      <c r="K1354" s="178"/>
      <c r="L1354" s="178"/>
    </row>
    <row r="1355" spans="3:12" x14ac:dyDescent="0.2">
      <c r="C1355" s="178"/>
      <c r="D1355" s="178"/>
      <c r="E1355" s="178"/>
      <c r="F1355" s="178"/>
      <c r="G1355" s="178"/>
      <c r="H1355" s="178"/>
      <c r="I1355" s="178"/>
      <c r="J1355" s="178"/>
      <c r="K1355" s="178"/>
      <c r="L1355" s="178"/>
    </row>
    <row r="1356" spans="3:12" x14ac:dyDescent="0.2">
      <c r="C1356" s="178"/>
      <c r="D1356" s="178"/>
      <c r="E1356" s="178"/>
      <c r="F1356" s="178"/>
      <c r="G1356" s="178"/>
      <c r="H1356" s="178"/>
      <c r="I1356" s="178"/>
      <c r="J1356" s="178"/>
      <c r="K1356" s="178"/>
      <c r="L1356" s="178"/>
    </row>
    <row r="1357" spans="3:12" x14ac:dyDescent="0.2">
      <c r="C1357" s="178"/>
      <c r="D1357" s="178"/>
      <c r="E1357" s="178"/>
      <c r="F1357" s="178"/>
      <c r="G1357" s="178"/>
      <c r="H1357" s="178"/>
      <c r="I1357" s="178"/>
      <c r="J1357" s="178"/>
      <c r="K1357" s="178"/>
      <c r="L1357" s="178"/>
    </row>
    <row r="1358" spans="3:12" x14ac:dyDescent="0.2">
      <c r="C1358" s="178"/>
      <c r="D1358" s="178"/>
      <c r="E1358" s="178"/>
      <c r="F1358" s="178"/>
      <c r="G1358" s="178"/>
      <c r="H1358" s="178"/>
      <c r="I1358" s="178"/>
      <c r="J1358" s="178"/>
      <c r="K1358" s="178"/>
      <c r="L1358" s="178"/>
    </row>
    <row r="1359" spans="3:12" x14ac:dyDescent="0.2">
      <c r="C1359" s="178"/>
      <c r="D1359" s="178"/>
      <c r="E1359" s="178"/>
      <c r="F1359" s="178"/>
      <c r="G1359" s="178"/>
      <c r="H1359" s="178"/>
      <c r="I1359" s="178"/>
      <c r="J1359" s="178"/>
      <c r="K1359" s="178"/>
      <c r="L1359" s="178"/>
    </row>
    <row r="1360" spans="3:12" x14ac:dyDescent="0.2">
      <c r="C1360" s="178"/>
      <c r="D1360" s="178"/>
      <c r="E1360" s="178"/>
      <c r="F1360" s="178"/>
      <c r="G1360" s="178"/>
      <c r="H1360" s="178"/>
      <c r="I1360" s="178"/>
      <c r="J1360" s="178"/>
      <c r="K1360" s="178"/>
      <c r="L1360" s="178"/>
    </row>
    <row r="1361" spans="3:12" x14ac:dyDescent="0.2">
      <c r="C1361" s="178"/>
      <c r="D1361" s="178"/>
      <c r="E1361" s="178"/>
      <c r="F1361" s="178"/>
      <c r="G1361" s="178"/>
      <c r="H1361" s="178"/>
      <c r="I1361" s="178"/>
      <c r="J1361" s="178"/>
      <c r="K1361" s="178"/>
      <c r="L1361" s="178"/>
    </row>
    <row r="1362" spans="3:12" x14ac:dyDescent="0.2">
      <c r="C1362" s="178"/>
      <c r="D1362" s="178"/>
      <c r="E1362" s="178"/>
      <c r="F1362" s="178"/>
      <c r="G1362" s="178"/>
      <c r="H1362" s="178"/>
      <c r="I1362" s="178"/>
      <c r="J1362" s="178"/>
      <c r="K1362" s="178"/>
      <c r="L1362" s="178"/>
    </row>
    <row r="1363" spans="3:12" x14ac:dyDescent="0.2">
      <c r="C1363" s="178"/>
      <c r="D1363" s="178"/>
      <c r="E1363" s="178"/>
      <c r="F1363" s="178"/>
      <c r="G1363" s="178"/>
      <c r="H1363" s="178"/>
      <c r="I1363" s="178"/>
      <c r="J1363" s="178"/>
      <c r="K1363" s="178"/>
      <c r="L1363" s="178"/>
    </row>
    <row r="1364" spans="3:12" x14ac:dyDescent="0.2">
      <c r="C1364" s="178"/>
      <c r="D1364" s="178"/>
      <c r="E1364" s="178"/>
      <c r="F1364" s="178"/>
      <c r="G1364" s="178"/>
      <c r="H1364" s="178"/>
      <c r="I1364" s="178"/>
      <c r="J1364" s="178"/>
      <c r="K1364" s="178"/>
      <c r="L1364" s="178"/>
    </row>
    <row r="1365" spans="3:12" x14ac:dyDescent="0.2">
      <c r="C1365" s="178"/>
      <c r="D1365" s="178"/>
      <c r="E1365" s="178"/>
      <c r="F1365" s="178"/>
      <c r="G1365" s="178"/>
      <c r="H1365" s="178"/>
      <c r="I1365" s="178"/>
      <c r="J1365" s="178"/>
      <c r="K1365" s="178"/>
      <c r="L1365" s="178"/>
    </row>
    <row r="1366" spans="3:12" x14ac:dyDescent="0.2">
      <c r="C1366" s="178"/>
      <c r="D1366" s="178"/>
      <c r="E1366" s="178"/>
      <c r="F1366" s="178"/>
      <c r="G1366" s="178"/>
      <c r="H1366" s="178"/>
      <c r="I1366" s="178"/>
      <c r="J1366" s="178"/>
      <c r="K1366" s="178"/>
      <c r="L1366" s="178"/>
    </row>
    <row r="1367" spans="3:12" x14ac:dyDescent="0.2">
      <c r="C1367" s="178"/>
      <c r="D1367" s="178"/>
      <c r="E1367" s="178"/>
      <c r="F1367" s="178"/>
      <c r="G1367" s="178"/>
      <c r="H1367" s="178"/>
      <c r="I1367" s="178"/>
      <c r="J1367" s="178"/>
      <c r="K1367" s="178"/>
      <c r="L1367" s="178"/>
    </row>
    <row r="1368" spans="3:12" x14ac:dyDescent="0.2">
      <c r="C1368" s="178"/>
      <c r="D1368" s="178"/>
      <c r="E1368" s="178"/>
      <c r="F1368" s="178"/>
      <c r="G1368" s="178"/>
      <c r="H1368" s="178"/>
      <c r="I1368" s="178"/>
      <c r="J1368" s="178"/>
      <c r="K1368" s="178"/>
      <c r="L1368" s="178"/>
    </row>
    <row r="1369" spans="3:12" x14ac:dyDescent="0.2">
      <c r="C1369" s="178"/>
      <c r="D1369" s="178"/>
      <c r="E1369" s="178"/>
      <c r="F1369" s="178"/>
      <c r="G1369" s="178"/>
      <c r="H1369" s="178"/>
      <c r="I1369" s="178"/>
      <c r="J1369" s="178"/>
      <c r="K1369" s="178"/>
      <c r="L1369" s="178"/>
    </row>
    <row r="1370" spans="3:12" x14ac:dyDescent="0.2">
      <c r="C1370" s="178"/>
      <c r="D1370" s="178"/>
      <c r="E1370" s="178"/>
      <c r="F1370" s="178"/>
      <c r="G1370" s="178"/>
      <c r="H1370" s="178"/>
      <c r="I1370" s="178"/>
      <c r="J1370" s="178"/>
      <c r="K1370" s="178"/>
      <c r="L1370" s="178"/>
    </row>
    <row r="1371" spans="3:12" x14ac:dyDescent="0.2">
      <c r="C1371" s="178"/>
      <c r="D1371" s="178"/>
      <c r="E1371" s="178"/>
      <c r="F1371" s="178"/>
      <c r="G1371" s="178"/>
      <c r="H1371" s="178"/>
      <c r="I1371" s="178"/>
      <c r="J1371" s="178"/>
      <c r="K1371" s="178"/>
      <c r="L1371" s="178"/>
    </row>
    <row r="1372" spans="3:12" x14ac:dyDescent="0.2">
      <c r="C1372" s="178"/>
      <c r="D1372" s="178"/>
      <c r="E1372" s="178"/>
      <c r="F1372" s="178"/>
      <c r="G1372" s="178"/>
      <c r="H1372" s="178"/>
      <c r="I1372" s="178"/>
      <c r="J1372" s="178"/>
      <c r="K1372" s="178"/>
      <c r="L1372" s="178"/>
    </row>
    <row r="1373" spans="3:12" x14ac:dyDescent="0.2">
      <c r="C1373" s="178"/>
      <c r="D1373" s="178"/>
      <c r="E1373" s="178"/>
      <c r="F1373" s="178"/>
      <c r="G1373" s="178"/>
      <c r="H1373" s="178"/>
      <c r="I1373" s="178"/>
      <c r="J1373" s="178"/>
      <c r="K1373" s="178"/>
      <c r="L1373" s="178"/>
    </row>
    <row r="1374" spans="3:12" x14ac:dyDescent="0.2">
      <c r="C1374" s="178"/>
      <c r="D1374" s="178"/>
      <c r="E1374" s="178"/>
      <c r="F1374" s="178"/>
      <c r="G1374" s="178"/>
      <c r="H1374" s="178"/>
      <c r="I1374" s="178"/>
      <c r="J1374" s="178"/>
      <c r="K1374" s="178"/>
      <c r="L1374" s="178"/>
    </row>
    <row r="1375" spans="3:12" x14ac:dyDescent="0.2">
      <c r="C1375" s="178"/>
      <c r="D1375" s="178"/>
      <c r="E1375" s="178"/>
      <c r="F1375" s="178"/>
      <c r="G1375" s="178"/>
      <c r="H1375" s="178"/>
      <c r="I1375" s="178"/>
      <c r="J1375" s="178"/>
      <c r="K1375" s="178"/>
      <c r="L1375" s="178"/>
    </row>
    <row r="1376" spans="3:12" x14ac:dyDescent="0.2">
      <c r="C1376" s="178"/>
      <c r="D1376" s="178"/>
      <c r="E1376" s="178"/>
      <c r="F1376" s="178"/>
      <c r="G1376" s="178"/>
      <c r="H1376" s="178"/>
      <c r="I1376" s="178"/>
      <c r="J1376" s="178"/>
      <c r="K1376" s="178"/>
      <c r="L1376" s="178"/>
    </row>
    <row r="1377" spans="3:12" x14ac:dyDescent="0.2">
      <c r="C1377" s="178"/>
      <c r="D1377" s="178"/>
      <c r="E1377" s="178"/>
      <c r="F1377" s="178"/>
      <c r="G1377" s="178"/>
      <c r="H1377" s="178"/>
      <c r="I1377" s="178"/>
      <c r="J1377" s="178"/>
      <c r="K1377" s="178"/>
      <c r="L1377" s="178"/>
    </row>
    <row r="1378" spans="3:12" x14ac:dyDescent="0.2">
      <c r="C1378" s="178"/>
      <c r="D1378" s="178"/>
      <c r="E1378" s="178"/>
      <c r="F1378" s="178"/>
      <c r="G1378" s="178"/>
      <c r="H1378" s="178"/>
      <c r="I1378" s="178"/>
      <c r="J1378" s="178"/>
      <c r="K1378" s="178"/>
      <c r="L1378" s="178"/>
    </row>
  </sheetData>
  <sheetProtection algorithmName="SHA-512" hashValue="5Y6az9S8n/kibz7egkjTGGT9T1vWY1sTPvP6yxxTduBwVQ4C4Pi5LYWgFqJ8twKk6T6T9vjHRp1TjcRI5tW3HQ==" saltValue="mIXHKnDGqPJK33xuqlN7NQ==" spinCount="100000" sheet="1" objects="1" scenarios="1" selectLockedCells="1" selectUnlockedCells="1"/>
  <mergeCells count="5">
    <mergeCell ref="J1:L1"/>
    <mergeCell ref="C455:C456"/>
    <mergeCell ref="D455:D456"/>
    <mergeCell ref="C457:C458"/>
    <mergeCell ref="D457:D458"/>
  </mergeCells>
  <phoneticPr fontId="9" type="noConversion"/>
  <conditionalFormatting sqref="F2:L2 C14:L14 F18:L18 F36:L36 F75:L75 F114:L114 F140:L140 F153:L153 F182:L182 F210:L210 F228:L228 F241:L241 F264:L264 F287:L287 F294:L294 F317:L317 F343:L343 F367:L367 F376:L376 F414:L414 F430:L430">
    <cfRule type="cellIs" dxfId="133" priority="2751" operator="equal">
      <formula>$G$12</formula>
    </cfRule>
  </conditionalFormatting>
  <conditionalFormatting sqref="F257:L257">
    <cfRule type="cellIs" dxfId="132" priority="40" operator="between">
      <formula>0.01</formula>
      <formula>99</formula>
    </cfRule>
    <cfRule type="cellIs" dxfId="131" priority="41" operator="greaterThan">
      <formula>100</formula>
    </cfRule>
  </conditionalFormatting>
  <conditionalFormatting sqref="F280:L280">
    <cfRule type="cellIs" dxfId="130" priority="38" operator="between">
      <formula>0.01</formula>
      <formula>99</formula>
    </cfRule>
    <cfRule type="cellIs" dxfId="129" priority="39" operator="greaterThan">
      <formula>100</formula>
    </cfRule>
  </conditionalFormatting>
  <conditionalFormatting sqref="F291:L291">
    <cfRule type="cellIs" dxfId="128" priority="36" operator="between">
      <formula>0.01</formula>
      <formula>99</formula>
    </cfRule>
    <cfRule type="cellIs" dxfId="127" priority="37" operator="greaterThan">
      <formula>100</formula>
    </cfRule>
  </conditionalFormatting>
  <conditionalFormatting sqref="F310:L310">
    <cfRule type="cellIs" dxfId="126" priority="34" operator="between">
      <formula>0.01</formula>
      <formula>99</formula>
    </cfRule>
    <cfRule type="cellIs" dxfId="125" priority="35" operator="greaterThan">
      <formula>100</formula>
    </cfRule>
  </conditionalFormatting>
  <conditionalFormatting sqref="F333:L333">
    <cfRule type="cellIs" dxfId="124" priority="32" operator="between">
      <formula>0.01</formula>
      <formula>99</formula>
    </cfRule>
    <cfRule type="cellIs" dxfId="123" priority="33" operator="greaterThan">
      <formula>100</formula>
    </cfRule>
  </conditionalFormatting>
  <conditionalFormatting sqref="G48:I48">
    <cfRule type="cellIs" dxfId="122" priority="1" operator="equal">
      <formula>FALSE</formula>
    </cfRule>
    <cfRule type="cellIs" dxfId="121" priority="2" operator="equal">
      <formula>TRUE</formula>
    </cfRule>
  </conditionalFormatting>
  <conditionalFormatting sqref="I345 I348 I351 I354 I357 I360 I402 I405">
    <cfRule type="expression" dxfId="120" priority="4">
      <formula>$E$13=$H$2</formula>
    </cfRule>
  </conditionalFormatting>
  <dataValidations count="1">
    <dataValidation type="list" allowBlank="1" showInputMessage="1" showErrorMessage="1" sqref="G12">
      <formula1>$F$2:$L$2</formula1>
    </dataValidation>
  </dataValidation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40"/>
  <sheetViews>
    <sheetView showGridLines="0" view="pageLayout" zoomScaleNormal="80" zoomScaleSheetLayoutView="80" workbookViewId="0">
      <selection activeCell="A12" sqref="A12:I12"/>
    </sheetView>
  </sheetViews>
  <sheetFormatPr defaultRowHeight="15" x14ac:dyDescent="0.25"/>
  <sheetData>
    <row r="1" spans="1:9" x14ac:dyDescent="0.25">
      <c r="A1" s="4" t="s">
        <v>1</v>
      </c>
      <c r="B1" s="5"/>
      <c r="C1" s="5"/>
      <c r="D1" s="5"/>
      <c r="E1" s="5"/>
      <c r="F1" s="5"/>
      <c r="G1" s="5"/>
      <c r="H1" s="5"/>
      <c r="I1" s="6"/>
    </row>
    <row r="2" spans="1:9" x14ac:dyDescent="0.25">
      <c r="A2" s="7"/>
      <c r="B2" s="8"/>
      <c r="C2" s="8"/>
      <c r="D2" s="8"/>
      <c r="E2" s="8"/>
      <c r="F2" s="8"/>
      <c r="G2" s="8"/>
      <c r="H2" s="8"/>
      <c r="I2" s="9"/>
    </row>
    <row r="3" spans="1:9" ht="15.75" thickBot="1" x14ac:dyDescent="0.3">
      <c r="A3" s="7"/>
      <c r="B3" s="10"/>
      <c r="C3" s="10"/>
      <c r="D3" s="10"/>
      <c r="E3" s="10"/>
      <c r="F3" s="10"/>
      <c r="G3" s="10"/>
      <c r="H3" s="10"/>
      <c r="I3" s="9"/>
    </row>
    <row r="4" spans="1:9" x14ac:dyDescent="0.25">
      <c r="A4" s="25"/>
      <c r="B4" s="26"/>
      <c r="C4" s="26"/>
      <c r="D4" s="26"/>
      <c r="E4" s="26"/>
      <c r="F4" s="26"/>
      <c r="G4" s="26"/>
      <c r="H4" s="26"/>
      <c r="I4" s="27"/>
    </row>
    <row r="5" spans="1:9" x14ac:dyDescent="0.25">
      <c r="A5" s="25"/>
      <c r="B5" s="26"/>
      <c r="C5" s="26"/>
      <c r="D5" s="26"/>
      <c r="E5" s="26"/>
      <c r="F5" s="26"/>
      <c r="G5" s="26"/>
      <c r="H5" s="26"/>
      <c r="I5" s="27"/>
    </row>
    <row r="6" spans="1:9" x14ac:dyDescent="0.25">
      <c r="A6" s="25"/>
      <c r="B6" s="26"/>
      <c r="C6" s="26"/>
      <c r="D6" s="26"/>
      <c r="E6" s="26"/>
      <c r="F6" s="26"/>
      <c r="G6" s="26"/>
      <c r="H6" s="26"/>
      <c r="I6" s="27"/>
    </row>
    <row r="7" spans="1:9" x14ac:dyDescent="0.25">
      <c r="A7" s="25"/>
      <c r="B7" s="26"/>
      <c r="C7" s="26"/>
      <c r="D7" s="26"/>
      <c r="E7" s="26"/>
      <c r="F7" s="26"/>
      <c r="G7" s="26"/>
      <c r="H7" s="26"/>
      <c r="I7" s="27"/>
    </row>
    <row r="8" spans="1:9" x14ac:dyDescent="0.25">
      <c r="A8" s="25"/>
      <c r="B8" s="26"/>
      <c r="C8" s="26"/>
      <c r="D8" s="26"/>
      <c r="E8" s="26"/>
      <c r="F8" s="26"/>
      <c r="G8" s="26"/>
      <c r="H8" s="26"/>
      <c r="I8" s="27"/>
    </row>
    <row r="9" spans="1:9" x14ac:dyDescent="0.25">
      <c r="A9" s="25"/>
      <c r="B9" s="26"/>
      <c r="C9" s="26"/>
      <c r="D9" s="26"/>
      <c r="E9" s="26"/>
      <c r="F9" s="26"/>
      <c r="G9" s="26"/>
      <c r="H9" s="26"/>
      <c r="I9" s="27"/>
    </row>
    <row r="10" spans="1:9" x14ac:dyDescent="0.25">
      <c r="A10" s="25"/>
      <c r="B10" s="26"/>
      <c r="C10" s="26"/>
      <c r="D10" s="26"/>
      <c r="E10" s="26"/>
      <c r="F10" s="26"/>
      <c r="G10" s="26"/>
      <c r="H10" s="26"/>
      <c r="I10" s="27"/>
    </row>
    <row r="11" spans="1:9" x14ac:dyDescent="0.25">
      <c r="A11" s="25"/>
      <c r="B11" s="26"/>
      <c r="C11" s="26"/>
      <c r="D11" s="26"/>
      <c r="E11" s="26"/>
      <c r="F11" s="26"/>
      <c r="G11" s="26"/>
      <c r="H11" s="26"/>
      <c r="I11" s="27"/>
    </row>
    <row r="12" spans="1:9" ht="33.75" x14ac:dyDescent="0.25">
      <c r="A12" s="669" t="s">
        <v>0</v>
      </c>
      <c r="B12" s="670"/>
      <c r="C12" s="670"/>
      <c r="D12" s="670"/>
      <c r="E12" s="670"/>
      <c r="F12" s="670"/>
      <c r="G12" s="670"/>
      <c r="H12" s="670"/>
      <c r="I12" s="671"/>
    </row>
    <row r="13" spans="1:9" ht="44.25" customHeight="1" x14ac:dyDescent="0.25">
      <c r="A13" s="672" t="s">
        <v>2</v>
      </c>
      <c r="B13" s="673"/>
      <c r="C13" s="673"/>
      <c r="D13" s="673"/>
      <c r="E13" s="673"/>
      <c r="F13" s="673"/>
      <c r="G13" s="673"/>
      <c r="H13" s="673"/>
      <c r="I13" s="674"/>
    </row>
    <row r="14" spans="1:9" ht="66" customHeight="1" x14ac:dyDescent="0.5">
      <c r="A14" s="675" t="s">
        <v>3</v>
      </c>
      <c r="B14" s="676"/>
      <c r="C14" s="676"/>
      <c r="D14" s="676"/>
      <c r="E14" s="676"/>
      <c r="F14" s="676"/>
      <c r="G14" s="676"/>
      <c r="H14" s="676"/>
      <c r="I14" s="677"/>
    </row>
    <row r="15" spans="1:9" x14ac:dyDescent="0.25">
      <c r="A15" s="25"/>
      <c r="B15" s="26"/>
      <c r="C15" s="26"/>
      <c r="D15" s="26"/>
      <c r="E15" s="26"/>
      <c r="F15" s="26"/>
      <c r="G15" s="26"/>
      <c r="H15" s="26"/>
      <c r="I15" s="27"/>
    </row>
    <row r="16" spans="1:9" ht="44.25" customHeight="1" x14ac:dyDescent="0.25">
      <c r="A16" s="672" t="s">
        <v>4</v>
      </c>
      <c r="B16" s="673"/>
      <c r="C16" s="673"/>
      <c r="D16" s="673"/>
      <c r="E16" s="673"/>
      <c r="F16" s="673"/>
      <c r="G16" s="673"/>
      <c r="H16" s="673"/>
      <c r="I16" s="674"/>
    </row>
    <row r="17" spans="1:9" x14ac:dyDescent="0.25">
      <c r="A17" s="25"/>
      <c r="B17" s="26"/>
      <c r="C17" s="26"/>
      <c r="D17" s="26"/>
      <c r="E17" s="26"/>
      <c r="F17" s="26"/>
      <c r="G17" s="26"/>
      <c r="H17" s="26"/>
      <c r="I17" s="27"/>
    </row>
    <row r="18" spans="1:9" ht="34.5" customHeight="1" x14ac:dyDescent="0.25">
      <c r="A18" s="678" t="s">
        <v>65</v>
      </c>
      <c r="B18" s="679"/>
      <c r="C18" s="679"/>
      <c r="D18" s="679"/>
      <c r="E18" s="679"/>
      <c r="F18" s="679"/>
      <c r="G18" s="679"/>
      <c r="H18" s="679"/>
      <c r="I18" s="680"/>
    </row>
    <row r="19" spans="1:9" x14ac:dyDescent="0.25">
      <c r="A19" s="25"/>
      <c r="B19" s="26"/>
      <c r="C19" s="26"/>
      <c r="D19" s="26"/>
      <c r="E19" s="26"/>
      <c r="F19" s="26"/>
      <c r="G19" s="26"/>
      <c r="H19" s="26"/>
      <c r="I19" s="27"/>
    </row>
    <row r="20" spans="1:9" x14ac:dyDescent="0.25">
      <c r="A20" s="25"/>
      <c r="B20" s="26"/>
      <c r="C20" s="26"/>
      <c r="D20" s="26"/>
      <c r="E20" s="26"/>
      <c r="F20" s="26"/>
      <c r="G20" s="26"/>
      <c r="H20" s="26"/>
      <c r="I20" s="27"/>
    </row>
    <row r="21" spans="1:9" x14ac:dyDescent="0.25">
      <c r="A21" s="25"/>
      <c r="B21" s="26"/>
      <c r="C21" s="26"/>
      <c r="D21" s="26"/>
      <c r="E21" s="26"/>
      <c r="F21" s="26"/>
      <c r="G21" s="26"/>
      <c r="H21" s="26"/>
      <c r="I21" s="27"/>
    </row>
    <row r="22" spans="1:9" x14ac:dyDescent="0.25">
      <c r="A22" s="25"/>
      <c r="B22" s="26"/>
      <c r="C22" s="26"/>
      <c r="D22" s="26"/>
      <c r="E22" s="26"/>
      <c r="F22" s="26"/>
      <c r="G22" s="26"/>
      <c r="H22" s="26"/>
      <c r="I22" s="27"/>
    </row>
    <row r="23" spans="1:9" x14ac:dyDescent="0.25">
      <c r="A23" s="25"/>
      <c r="B23" s="26"/>
      <c r="C23" s="26"/>
      <c r="D23" s="26"/>
      <c r="E23" s="26"/>
      <c r="F23" s="26"/>
      <c r="G23" s="26"/>
      <c r="H23" s="26"/>
      <c r="I23" s="27"/>
    </row>
    <row r="24" spans="1:9" x14ac:dyDescent="0.25">
      <c r="A24" s="25"/>
      <c r="B24" s="26"/>
      <c r="C24" s="26"/>
      <c r="D24" s="26"/>
      <c r="E24" s="26"/>
      <c r="F24" s="26"/>
      <c r="G24" s="26"/>
      <c r="H24" s="26"/>
      <c r="I24" s="27"/>
    </row>
    <row r="25" spans="1:9" x14ac:dyDescent="0.25">
      <c r="A25" s="25"/>
      <c r="B25" s="26"/>
      <c r="C25" s="26"/>
      <c r="D25" s="26"/>
      <c r="E25" s="26"/>
      <c r="F25" s="26"/>
      <c r="G25" s="26"/>
      <c r="H25" s="26"/>
      <c r="I25" s="27"/>
    </row>
    <row r="26" spans="1:9" x14ac:dyDescent="0.25">
      <c r="A26" s="25"/>
      <c r="B26" s="26"/>
      <c r="C26" s="26"/>
      <c r="D26" s="26"/>
      <c r="E26" s="26"/>
      <c r="F26" s="26"/>
      <c r="G26" s="26"/>
      <c r="H26" s="26"/>
      <c r="I26" s="27"/>
    </row>
    <row r="27" spans="1:9" x14ac:dyDescent="0.25">
      <c r="A27" s="25"/>
      <c r="B27" s="26"/>
      <c r="C27" s="26"/>
      <c r="D27" s="26"/>
      <c r="E27" s="26"/>
      <c r="F27" s="26"/>
      <c r="G27" s="26"/>
      <c r="H27" s="26"/>
      <c r="I27" s="27"/>
    </row>
    <row r="28" spans="1:9" x14ac:dyDescent="0.25">
      <c r="A28" s="25"/>
      <c r="B28" s="26"/>
      <c r="C28" s="26"/>
      <c r="D28" s="26"/>
      <c r="E28" s="26"/>
      <c r="F28" s="26"/>
      <c r="G28" s="26"/>
      <c r="H28" s="26"/>
      <c r="I28" s="27"/>
    </row>
    <row r="29" spans="1:9" x14ac:dyDescent="0.25">
      <c r="A29" s="25"/>
      <c r="B29" s="26"/>
      <c r="C29" s="26"/>
      <c r="D29" s="26"/>
      <c r="E29" s="26"/>
      <c r="F29" s="26"/>
      <c r="G29" s="26"/>
      <c r="H29" s="26"/>
      <c r="I29" s="27"/>
    </row>
    <row r="30" spans="1:9" x14ac:dyDescent="0.25">
      <c r="A30" s="25"/>
      <c r="B30" s="26"/>
      <c r="C30" s="26"/>
      <c r="D30" s="26"/>
      <c r="E30" s="26"/>
      <c r="F30" s="26"/>
      <c r="G30" s="26"/>
      <c r="H30" s="26"/>
      <c r="I30" s="27"/>
    </row>
    <row r="31" spans="1:9" x14ac:dyDescent="0.25">
      <c r="A31" s="25"/>
      <c r="B31" s="26"/>
      <c r="C31" s="26"/>
      <c r="D31" s="26"/>
      <c r="E31" s="26"/>
      <c r="F31" s="26"/>
      <c r="G31" s="26"/>
      <c r="H31" s="26"/>
      <c r="I31" s="27"/>
    </row>
    <row r="32" spans="1:9" x14ac:dyDescent="0.25">
      <c r="A32" s="25"/>
      <c r="B32" s="26"/>
      <c r="C32" s="26"/>
      <c r="D32" s="26"/>
      <c r="E32" s="26"/>
      <c r="F32" s="26"/>
      <c r="G32" s="26"/>
      <c r="H32" s="26"/>
      <c r="I32" s="27"/>
    </row>
    <row r="33" spans="1:9" x14ac:dyDescent="0.25">
      <c r="A33" s="28" t="s">
        <v>7</v>
      </c>
      <c r="B33" s="26"/>
      <c r="C33" s="26"/>
      <c r="D33" s="26" t="s">
        <v>5</v>
      </c>
      <c r="E33" s="26"/>
      <c r="F33" s="26"/>
      <c r="G33" s="26"/>
      <c r="H33" s="26"/>
      <c r="I33" s="27"/>
    </row>
    <row r="34" spans="1:9" x14ac:dyDescent="0.25">
      <c r="A34" s="25"/>
      <c r="B34" s="26"/>
      <c r="C34" s="26"/>
      <c r="D34" s="26"/>
      <c r="E34" s="26"/>
      <c r="F34" s="26"/>
      <c r="G34" s="26"/>
      <c r="H34" s="26"/>
      <c r="I34" s="27"/>
    </row>
    <row r="35" spans="1:9" x14ac:dyDescent="0.25">
      <c r="A35" s="25"/>
      <c r="B35" s="26"/>
      <c r="C35" s="26"/>
      <c r="D35" s="26"/>
      <c r="E35" s="26"/>
      <c r="F35" s="26"/>
      <c r="G35" s="26"/>
      <c r="H35" s="26"/>
      <c r="I35" s="27"/>
    </row>
    <row r="36" spans="1:9" ht="15.75" thickBot="1" x14ac:dyDescent="0.3">
      <c r="A36" s="25"/>
      <c r="B36" s="29"/>
      <c r="C36" s="29"/>
      <c r="D36" s="29"/>
      <c r="E36" s="29"/>
      <c r="F36" s="29"/>
      <c r="G36" s="29"/>
      <c r="H36" s="29"/>
      <c r="I36" s="27"/>
    </row>
    <row r="37" spans="1:9" x14ac:dyDescent="0.25">
      <c r="A37" s="7"/>
      <c r="B37" s="8"/>
      <c r="C37" s="8"/>
      <c r="D37" s="8"/>
      <c r="E37" s="8"/>
      <c r="F37" s="8"/>
      <c r="G37" s="8"/>
      <c r="H37" s="8"/>
      <c r="I37" s="9"/>
    </row>
    <row r="38" spans="1:9" x14ac:dyDescent="0.25">
      <c r="A38" s="7"/>
      <c r="B38" s="8"/>
      <c r="C38" s="8"/>
      <c r="D38" s="8"/>
      <c r="E38" s="11" t="s">
        <v>6</v>
      </c>
      <c r="F38" s="8"/>
      <c r="G38" s="8"/>
      <c r="H38" s="8"/>
      <c r="I38" s="9"/>
    </row>
    <row r="39" spans="1:9" x14ac:dyDescent="0.25">
      <c r="A39" s="7"/>
      <c r="B39" s="8"/>
      <c r="C39" s="8"/>
      <c r="D39" s="8"/>
      <c r="E39" s="8"/>
      <c r="F39" s="8"/>
      <c r="G39" s="8"/>
      <c r="H39" s="8"/>
      <c r="I39" s="9"/>
    </row>
    <row r="40" spans="1:9" ht="15.75" thickBot="1" x14ac:dyDescent="0.3">
      <c r="A40" s="12"/>
      <c r="B40" s="10"/>
      <c r="C40" s="10"/>
      <c r="D40" s="10"/>
      <c r="E40" s="10"/>
      <c r="F40" s="10"/>
      <c r="G40" s="10"/>
      <c r="H40" s="10"/>
      <c r="I40" s="13"/>
    </row>
  </sheetData>
  <mergeCells count="5">
    <mergeCell ref="A12:I12"/>
    <mergeCell ref="A13:I13"/>
    <mergeCell ref="A14:I14"/>
    <mergeCell ref="A16:I16"/>
    <mergeCell ref="A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
  <sheetViews>
    <sheetView view="pageLayout" zoomScaleNormal="100" workbookViewId="0">
      <selection activeCell="D17" sqref="D17"/>
    </sheetView>
  </sheetViews>
  <sheetFormatPr defaultRowHeight="15"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Y656"/>
  <sheetViews>
    <sheetView showGridLines="0" zoomScale="120" zoomScaleNormal="120" workbookViewId="0">
      <pane xSplit="4" ySplit="2" topLeftCell="E6" activePane="bottomRight" state="frozen"/>
      <selection pane="topRight" activeCell="E1" sqref="E1"/>
      <selection pane="bottomLeft" activeCell="A3" sqref="A3"/>
      <selection pane="bottomRight" activeCell="D7" sqref="D7"/>
    </sheetView>
  </sheetViews>
  <sheetFormatPr defaultColWidth="9.140625" defaultRowHeight="12" x14ac:dyDescent="0.2"/>
  <cols>
    <col min="1" max="1" width="3.7109375" style="23" customWidth="1"/>
    <col min="2" max="2" width="5.140625" style="190" customWidth="1"/>
    <col min="3" max="3" width="27.42578125" style="190" customWidth="1"/>
    <col min="4" max="4" width="7" style="190" customWidth="1"/>
    <col min="5" max="5" width="9.140625" style="190" customWidth="1"/>
    <col min="6" max="7" width="9.28515625" style="190" customWidth="1"/>
    <col min="8" max="8" width="9.42578125" style="190" customWidth="1"/>
    <col min="9" max="11" width="9.7109375" style="190" customWidth="1"/>
    <col min="12" max="12" width="3.7109375" style="23" customWidth="1"/>
    <col min="13" max="51" width="9.140625" style="18"/>
    <col min="52" max="16384" width="9.140625" style="1"/>
  </cols>
  <sheetData>
    <row r="1" spans="2:11" ht="12.75" thickBot="1" x14ac:dyDescent="0.25">
      <c r="B1" s="224"/>
      <c r="C1" s="225" t="s">
        <v>187</v>
      </c>
      <c r="D1" s="226"/>
      <c r="E1" s="226"/>
      <c r="F1" s="226"/>
      <c r="G1" s="226"/>
      <c r="H1" s="37" t="s">
        <v>774</v>
      </c>
      <c r="I1" s="666" t="str">
        <f>'Input PJGD'!J1</f>
        <v>...........</v>
      </c>
      <c r="J1" s="666"/>
      <c r="K1" s="667"/>
    </row>
    <row r="2" spans="2:11" ht="24.75" thickBot="1" x14ac:dyDescent="0.25">
      <c r="B2" s="227" t="s">
        <v>11</v>
      </c>
      <c r="C2" s="228" t="s">
        <v>14</v>
      </c>
      <c r="D2" s="228" t="s">
        <v>13</v>
      </c>
      <c r="E2" s="229">
        <v>2019</v>
      </c>
      <c r="F2" s="230">
        <v>2020</v>
      </c>
      <c r="G2" s="230">
        <v>2021</v>
      </c>
      <c r="H2" s="230">
        <v>2022</v>
      </c>
      <c r="I2" s="230">
        <v>2023</v>
      </c>
      <c r="J2" s="230">
        <v>2024</v>
      </c>
      <c r="K2" s="230">
        <v>2025</v>
      </c>
    </row>
    <row r="3" spans="2:11" ht="5.25" customHeight="1" x14ac:dyDescent="0.2">
      <c r="B3" s="231"/>
      <c r="C3" s="231"/>
      <c r="D3" s="231"/>
      <c r="E3" s="231"/>
      <c r="F3" s="231"/>
      <c r="G3" s="231"/>
      <c r="H3" s="231"/>
      <c r="I3" s="231"/>
      <c r="J3" s="231"/>
      <c r="K3" s="231"/>
    </row>
    <row r="4" spans="2:11" x14ac:dyDescent="0.2">
      <c r="B4" s="231"/>
      <c r="C4" s="231"/>
      <c r="D4" s="231"/>
      <c r="E4" s="231"/>
      <c r="F4" s="231"/>
      <c r="G4" s="231"/>
      <c r="H4" s="231"/>
      <c r="I4" s="231"/>
      <c r="J4" s="231"/>
      <c r="K4" s="231"/>
    </row>
    <row r="5" spans="2:11" x14ac:dyDescent="0.2">
      <c r="B5" s="231"/>
      <c r="C5" s="231"/>
      <c r="D5" s="231"/>
      <c r="E5" s="231"/>
      <c r="F5" s="231"/>
      <c r="G5" s="231"/>
      <c r="H5" s="231"/>
      <c r="I5" s="231"/>
      <c r="J5" s="231"/>
      <c r="K5" s="231"/>
    </row>
    <row r="6" spans="2:11" ht="5.25" customHeight="1" x14ac:dyDescent="0.2">
      <c r="B6" s="231"/>
      <c r="C6" s="231"/>
      <c r="D6" s="231"/>
      <c r="E6" s="231"/>
      <c r="F6" s="231"/>
      <c r="G6" s="231"/>
      <c r="H6" s="231"/>
      <c r="I6" s="231"/>
      <c r="J6" s="231"/>
      <c r="K6" s="231"/>
    </row>
    <row r="7" spans="2:11" x14ac:dyDescent="0.2">
      <c r="B7" s="231"/>
      <c r="C7" s="231"/>
      <c r="D7" s="231"/>
      <c r="E7" s="231"/>
      <c r="F7" s="231"/>
      <c r="G7" s="231"/>
      <c r="H7" s="231"/>
      <c r="I7" s="231"/>
      <c r="J7" s="231"/>
      <c r="K7" s="231"/>
    </row>
    <row r="8" spans="2:11" x14ac:dyDescent="0.2">
      <c r="B8" s="231"/>
      <c r="C8" s="231"/>
      <c r="D8" s="231"/>
      <c r="E8" s="231"/>
      <c r="F8" s="231"/>
      <c r="G8" s="231"/>
      <c r="H8" s="231"/>
      <c r="I8" s="231"/>
      <c r="J8" s="231"/>
      <c r="K8" s="231"/>
    </row>
    <row r="9" spans="2:11" x14ac:dyDescent="0.2">
      <c r="B9" s="231"/>
      <c r="C9" s="231"/>
      <c r="D9" s="231"/>
      <c r="E9" s="231"/>
      <c r="F9" s="231"/>
      <c r="G9" s="231"/>
      <c r="H9" s="231"/>
      <c r="I9" s="231"/>
      <c r="J9" s="231"/>
      <c r="K9" s="231"/>
    </row>
    <row r="10" spans="2:11" x14ac:dyDescent="0.2">
      <c r="B10" s="231"/>
      <c r="C10" s="231"/>
      <c r="D10" s="231"/>
      <c r="E10" s="231"/>
      <c r="F10" s="231"/>
      <c r="G10" s="231"/>
      <c r="H10" s="231"/>
      <c r="I10" s="231"/>
      <c r="J10" s="231"/>
      <c r="K10" s="231"/>
    </row>
    <row r="11" spans="2:11" ht="6.75" customHeight="1" thickBot="1" x14ac:dyDescent="0.25"/>
    <row r="12" spans="2:11" ht="12.75" thickBot="1" x14ac:dyDescent="0.25">
      <c r="B12" s="48"/>
      <c r="C12" s="49" t="s">
        <v>15</v>
      </c>
      <c r="D12" s="50"/>
      <c r="F12" s="51">
        <f>'Input PJGD'!F12</f>
        <v>2022</v>
      </c>
    </row>
    <row r="13" spans="2:11" ht="12.75" thickBot="1" x14ac:dyDescent="0.25"/>
    <row r="14" spans="2:11" ht="12.75" thickBot="1" x14ac:dyDescent="0.25">
      <c r="B14" s="52" t="s">
        <v>8</v>
      </c>
      <c r="C14" s="53"/>
      <c r="D14" s="53"/>
      <c r="E14" s="53"/>
      <c r="F14" s="53"/>
      <c r="G14" s="53"/>
      <c r="H14" s="53"/>
      <c r="I14" s="53"/>
      <c r="J14" s="53"/>
      <c r="K14" s="54"/>
    </row>
    <row r="15" spans="2:11" ht="6.75" customHeight="1" thickBot="1" x14ac:dyDescent="0.25"/>
    <row r="16" spans="2:11" ht="12.75" thickBot="1" x14ac:dyDescent="0.25">
      <c r="B16" s="55" t="s">
        <v>10</v>
      </c>
      <c r="C16" s="56"/>
      <c r="D16" s="56"/>
      <c r="E16" s="56"/>
      <c r="F16" s="56"/>
      <c r="G16" s="56"/>
      <c r="H16" s="56"/>
      <c r="I16" s="56"/>
      <c r="J16" s="56"/>
      <c r="K16" s="73"/>
    </row>
    <row r="17" spans="2:13" ht="6.75" customHeight="1" x14ac:dyDescent="0.2"/>
    <row r="18" spans="2:13" ht="24" x14ac:dyDescent="0.2">
      <c r="B18" s="233" t="s">
        <v>11</v>
      </c>
      <c r="C18" s="233" t="s">
        <v>12</v>
      </c>
      <c r="D18" s="233" t="s">
        <v>13</v>
      </c>
      <c r="E18" s="233">
        <v>2019</v>
      </c>
      <c r="F18" s="233">
        <v>2020</v>
      </c>
      <c r="G18" s="233">
        <v>2021</v>
      </c>
      <c r="H18" s="233">
        <v>2022</v>
      </c>
      <c r="I18" s="233">
        <v>2023</v>
      </c>
      <c r="J18" s="233">
        <v>2024</v>
      </c>
      <c r="K18" s="233">
        <v>2025</v>
      </c>
    </row>
    <row r="19" spans="2:13" x14ac:dyDescent="0.2">
      <c r="B19" s="196"/>
      <c r="C19" s="234" t="s">
        <v>105</v>
      </c>
      <c r="D19" s="198"/>
      <c r="E19" s="196"/>
      <c r="F19" s="196"/>
      <c r="G19" s="196"/>
      <c r="H19" s="196"/>
      <c r="I19" s="196"/>
      <c r="J19" s="196"/>
      <c r="K19" s="196"/>
    </row>
    <row r="20" spans="2:13" x14ac:dyDescent="0.2">
      <c r="B20" s="171">
        <v>1</v>
      </c>
      <c r="C20" s="235" t="s">
        <v>18</v>
      </c>
      <c r="D20" s="236" t="s">
        <v>19</v>
      </c>
      <c r="E20" s="237">
        <f t="shared" ref="E20:K20" si="0">SUM(E21:E22)</f>
        <v>417705</v>
      </c>
      <c r="F20" s="237">
        <f t="shared" si="0"/>
        <v>413154</v>
      </c>
      <c r="G20" s="237">
        <f t="shared" si="0"/>
        <v>408534</v>
      </c>
      <c r="H20" s="237">
        <f t="shared" si="0"/>
        <v>403972</v>
      </c>
      <c r="I20" s="237">
        <f t="shared" si="0"/>
        <v>399464</v>
      </c>
      <c r="J20" s="237">
        <f t="shared" si="0"/>
        <v>393658</v>
      </c>
      <c r="K20" s="237">
        <f t="shared" si="0"/>
        <v>387938</v>
      </c>
    </row>
    <row r="21" spans="2:13" x14ac:dyDescent="0.2">
      <c r="B21" s="64">
        <v>2</v>
      </c>
      <c r="C21" s="69" t="s">
        <v>20</v>
      </c>
      <c r="D21" s="66" t="s">
        <v>19</v>
      </c>
      <c r="E21" s="68">
        <f>'Input PJGD'!F22</f>
        <v>158543</v>
      </c>
      <c r="F21" s="68">
        <f>'Input PJGD'!G22</f>
        <v>156357</v>
      </c>
      <c r="G21" s="68">
        <f>'Input PJGD'!H22</f>
        <v>153947</v>
      </c>
      <c r="H21" s="68">
        <f>'Input PJGD'!I22</f>
        <v>151575</v>
      </c>
      <c r="I21" s="68">
        <f>'Input PJGD'!J22</f>
        <v>149239</v>
      </c>
      <c r="J21" s="68">
        <f>'Input PJGD'!K22</f>
        <v>147070</v>
      </c>
      <c r="K21" s="68">
        <f>'Input PJGD'!L22</f>
        <v>144933</v>
      </c>
    </row>
    <row r="22" spans="2:13" x14ac:dyDescent="0.2">
      <c r="B22" s="64">
        <v>3</v>
      </c>
      <c r="C22" s="69" t="s">
        <v>21</v>
      </c>
      <c r="D22" s="66" t="s">
        <v>19</v>
      </c>
      <c r="E22" s="68">
        <f>'Input PJGD'!F23</f>
        <v>259162</v>
      </c>
      <c r="F22" s="68">
        <f>'Input PJGD'!G23</f>
        <v>256797</v>
      </c>
      <c r="G22" s="68">
        <f>'Input PJGD'!H23</f>
        <v>254587</v>
      </c>
      <c r="H22" s="68">
        <f>'Input PJGD'!I23</f>
        <v>252397</v>
      </c>
      <c r="I22" s="68">
        <f>'Input PJGD'!J23</f>
        <v>250225</v>
      </c>
      <c r="J22" s="68">
        <f>'Input PJGD'!K23</f>
        <v>246588</v>
      </c>
      <c r="K22" s="68">
        <f>'Input PJGD'!L23</f>
        <v>243005</v>
      </c>
    </row>
    <row r="23" spans="2:13" ht="3" customHeight="1" x14ac:dyDescent="0.2">
      <c r="B23" s="406"/>
      <c r="C23" s="407"/>
      <c r="D23" s="407"/>
      <c r="E23" s="407"/>
      <c r="F23" s="407"/>
      <c r="G23" s="407"/>
      <c r="H23" s="407"/>
      <c r="I23" s="407"/>
      <c r="J23" s="407"/>
      <c r="K23" s="408"/>
    </row>
    <row r="24" spans="2:13" ht="26.25" customHeight="1" x14ac:dyDescent="0.2">
      <c r="B24" s="174"/>
      <c r="C24" s="250" t="s">
        <v>231</v>
      </c>
      <c r="D24" s="251"/>
      <c r="F24" s="681"/>
      <c r="G24" s="681"/>
      <c r="H24" s="681"/>
      <c r="I24" s="405"/>
      <c r="J24" s="405"/>
      <c r="K24" s="409"/>
    </row>
    <row r="25" spans="2:13" ht="3" customHeight="1" x14ac:dyDescent="0.2">
      <c r="B25" s="410"/>
      <c r="C25" s="411"/>
      <c r="D25" s="411"/>
      <c r="E25" s="411"/>
      <c r="F25" s="411"/>
      <c r="G25" s="411"/>
      <c r="H25" s="411"/>
      <c r="I25" s="411"/>
      <c r="J25" s="411"/>
      <c r="K25" s="412"/>
    </row>
    <row r="26" spans="2:13" ht="12.75" x14ac:dyDescent="0.2">
      <c r="B26" s="60"/>
      <c r="C26" s="61" t="s">
        <v>77</v>
      </c>
      <c r="D26" s="62"/>
      <c r="E26" s="62"/>
      <c r="F26" s="62"/>
      <c r="G26" s="62"/>
      <c r="H26" s="62"/>
      <c r="I26" s="62"/>
      <c r="J26" s="62"/>
      <c r="K26" s="63"/>
      <c r="M26" s="30" t="s">
        <v>106</v>
      </c>
    </row>
    <row r="27" spans="2:13" x14ac:dyDescent="0.2">
      <c r="B27" s="171">
        <v>1</v>
      </c>
      <c r="C27" s="235" t="s">
        <v>18</v>
      </c>
      <c r="D27" s="236" t="s">
        <v>19</v>
      </c>
      <c r="E27" s="237">
        <f>SUM(E28:E29)</f>
        <v>413723</v>
      </c>
      <c r="F27" s="237">
        <f t="shared" ref="F27:K27" si="1">SUM(F28:F29)</f>
        <v>409162</v>
      </c>
      <c r="G27" s="237">
        <f t="shared" si="1"/>
        <v>403709</v>
      </c>
      <c r="H27" s="237">
        <f t="shared" si="1"/>
        <v>403807</v>
      </c>
      <c r="I27" s="237">
        <f t="shared" si="1"/>
        <v>0</v>
      </c>
      <c r="J27" s="237">
        <f t="shared" si="1"/>
        <v>0</v>
      </c>
      <c r="K27" s="237">
        <f t="shared" si="1"/>
        <v>0</v>
      </c>
    </row>
    <row r="28" spans="2:13" x14ac:dyDescent="0.2">
      <c r="B28" s="64">
        <v>2</v>
      </c>
      <c r="C28" s="69" t="s">
        <v>20</v>
      </c>
      <c r="D28" s="66" t="s">
        <v>19</v>
      </c>
      <c r="E28" s="68">
        <f>'Input MONITORIZARE'!F21</f>
        <v>158960</v>
      </c>
      <c r="F28" s="68">
        <f>'Input MONITORIZARE'!G21</f>
        <v>158240</v>
      </c>
      <c r="G28" s="68">
        <f>'Input MONITORIZARE'!H21</f>
        <v>154315</v>
      </c>
      <c r="H28" s="68">
        <f>'Input MONITORIZARE'!I21</f>
        <v>155314</v>
      </c>
      <c r="I28" s="68"/>
      <c r="J28" s="68"/>
      <c r="K28" s="68"/>
    </row>
    <row r="29" spans="2:13" x14ac:dyDescent="0.2">
      <c r="B29" s="168">
        <v>3</v>
      </c>
      <c r="C29" s="403" t="s">
        <v>21</v>
      </c>
      <c r="D29" s="404" t="s">
        <v>19</v>
      </c>
      <c r="E29" s="68">
        <f>'Input MONITORIZARE'!F22</f>
        <v>254763</v>
      </c>
      <c r="F29" s="181">
        <f>'Input MONITORIZARE'!G22</f>
        <v>250922</v>
      </c>
      <c r="G29" s="181">
        <f>'Input MONITORIZARE'!H22</f>
        <v>249394</v>
      </c>
      <c r="H29" s="181">
        <f>'Input MONITORIZARE'!I22</f>
        <v>248493</v>
      </c>
      <c r="I29" s="181"/>
      <c r="J29" s="181"/>
      <c r="K29" s="181"/>
    </row>
    <row r="30" spans="2:13" ht="3" customHeight="1" x14ac:dyDescent="0.2">
      <c r="B30" s="406"/>
      <c r="C30" s="407"/>
      <c r="D30" s="407"/>
      <c r="E30" s="407"/>
      <c r="F30" s="407"/>
      <c r="G30" s="407"/>
      <c r="H30" s="407"/>
      <c r="I30" s="407"/>
      <c r="J30" s="407"/>
      <c r="K30" s="408"/>
    </row>
    <row r="31" spans="2:13" ht="26.25" customHeight="1" x14ac:dyDescent="0.2">
      <c r="B31" s="174"/>
      <c r="C31" s="250" t="s">
        <v>232</v>
      </c>
      <c r="D31" s="251"/>
      <c r="F31" s="681"/>
      <c r="G31" s="681"/>
      <c r="H31" s="681"/>
      <c r="I31" s="405"/>
      <c r="J31" s="405"/>
      <c r="K31" s="409"/>
    </row>
    <row r="32" spans="2:13" ht="3" customHeight="1" x14ac:dyDescent="0.2">
      <c r="B32" s="410"/>
      <c r="C32" s="411"/>
      <c r="D32" s="411"/>
      <c r="E32" s="411"/>
      <c r="F32" s="411"/>
      <c r="G32" s="411"/>
      <c r="H32" s="411"/>
      <c r="I32" s="411"/>
      <c r="J32" s="411"/>
      <c r="K32" s="412"/>
    </row>
    <row r="34" spans="2:11" x14ac:dyDescent="0.2">
      <c r="B34" s="238" t="s">
        <v>720</v>
      </c>
    </row>
    <row r="35" spans="2:11" ht="24" x14ac:dyDescent="0.2">
      <c r="B35" s="233" t="s">
        <v>11</v>
      </c>
      <c r="C35" s="233" t="s">
        <v>12</v>
      </c>
      <c r="D35" s="233" t="s">
        <v>13</v>
      </c>
      <c r="E35" s="233">
        <v>2019</v>
      </c>
      <c r="F35" s="233">
        <v>2020</v>
      </c>
      <c r="G35" s="233">
        <v>2021</v>
      </c>
      <c r="H35" s="233">
        <v>2022</v>
      </c>
      <c r="I35" s="233">
        <v>2023</v>
      </c>
      <c r="J35" s="233">
        <v>2024</v>
      </c>
      <c r="K35" s="233">
        <v>2025</v>
      </c>
    </row>
    <row r="36" spans="2:11" x14ac:dyDescent="0.2">
      <c r="B36" s="171">
        <v>1</v>
      </c>
      <c r="C36" s="235" t="s">
        <v>18</v>
      </c>
      <c r="D36" s="236" t="s">
        <v>36</v>
      </c>
      <c r="E36" s="239">
        <f t="shared" ref="E36:K36" si="2">(E27/E20)-1</f>
        <v>-9.5330436552112374E-3</v>
      </c>
      <c r="F36" s="239">
        <f t="shared" si="2"/>
        <v>-9.6622566887891725E-3</v>
      </c>
      <c r="G36" s="239">
        <f t="shared" si="2"/>
        <v>-1.1810522502411103E-2</v>
      </c>
      <c r="H36" s="239">
        <f t="shared" si="2"/>
        <v>-4.0844414959451125E-4</v>
      </c>
      <c r="I36" s="239">
        <f t="shared" si="2"/>
        <v>-1</v>
      </c>
      <c r="J36" s="239">
        <f t="shared" si="2"/>
        <v>-1</v>
      </c>
      <c r="K36" s="239">
        <f t="shared" si="2"/>
        <v>-1</v>
      </c>
    </row>
    <row r="37" spans="2:11" x14ac:dyDescent="0.2">
      <c r="B37" s="64">
        <v>2</v>
      </c>
      <c r="C37" s="69" t="s">
        <v>20</v>
      </c>
      <c r="D37" s="66" t="s">
        <v>36</v>
      </c>
      <c r="E37" s="239">
        <f>(E28/E21)-1</f>
        <v>2.6302012703178779E-3</v>
      </c>
      <c r="F37" s="239">
        <f t="shared" ref="F37:K37" si="3">(F28/F21)-1</f>
        <v>1.2042952985795274E-2</v>
      </c>
      <c r="G37" s="239">
        <f t="shared" si="3"/>
        <v>2.3904330711219668E-3</v>
      </c>
      <c r="H37" s="239">
        <f t="shared" si="3"/>
        <v>2.4667656275771055E-2</v>
      </c>
      <c r="I37" s="239">
        <f t="shared" si="3"/>
        <v>-1</v>
      </c>
      <c r="J37" s="239">
        <f t="shared" si="3"/>
        <v>-1</v>
      </c>
      <c r="K37" s="239">
        <f t="shared" si="3"/>
        <v>-1</v>
      </c>
    </row>
    <row r="38" spans="2:11" x14ac:dyDescent="0.2">
      <c r="B38" s="168">
        <v>3</v>
      </c>
      <c r="C38" s="403" t="s">
        <v>21</v>
      </c>
      <c r="D38" s="404" t="s">
        <v>36</v>
      </c>
      <c r="E38" s="423">
        <f>(E29/E22)-1</f>
        <v>-1.6973939080575096E-2</v>
      </c>
      <c r="F38" s="423">
        <f t="shared" ref="F38:K38" si="4">(F29/F22)-1</f>
        <v>-2.2877993122972673E-2</v>
      </c>
      <c r="G38" s="423">
        <f t="shared" si="4"/>
        <v>-2.0397742225643833E-2</v>
      </c>
      <c r="H38" s="423">
        <f t="shared" si="4"/>
        <v>-1.5467695733309084E-2</v>
      </c>
      <c r="I38" s="423">
        <f t="shared" si="4"/>
        <v>-1</v>
      </c>
      <c r="J38" s="423">
        <f t="shared" si="4"/>
        <v>-1</v>
      </c>
      <c r="K38" s="423">
        <f t="shared" si="4"/>
        <v>-1</v>
      </c>
    </row>
    <row r="39" spans="2:11" ht="3" customHeight="1" x14ac:dyDescent="0.2">
      <c r="B39" s="406"/>
      <c r="C39" s="407"/>
      <c r="D39" s="407"/>
      <c r="E39" s="407"/>
      <c r="F39" s="407"/>
      <c r="G39" s="407"/>
      <c r="H39" s="407"/>
      <c r="I39" s="407"/>
      <c r="J39" s="407"/>
      <c r="K39" s="408"/>
    </row>
    <row r="40" spans="2:11" ht="26.25" customHeight="1" x14ac:dyDescent="0.2">
      <c r="B40" s="174"/>
      <c r="C40" s="250" t="s">
        <v>230</v>
      </c>
      <c r="D40" s="251"/>
      <c r="F40" s="681"/>
      <c r="G40" s="681"/>
      <c r="H40" s="681"/>
      <c r="I40" s="405"/>
      <c r="J40" s="405"/>
      <c r="K40" s="409"/>
    </row>
    <row r="41" spans="2:11" ht="3" customHeight="1" x14ac:dyDescent="0.2">
      <c r="B41" s="410"/>
      <c r="C41" s="411"/>
      <c r="D41" s="411"/>
      <c r="E41" s="411"/>
      <c r="F41" s="411"/>
      <c r="G41" s="411"/>
      <c r="H41" s="411"/>
      <c r="I41" s="411"/>
      <c r="J41" s="411"/>
      <c r="K41" s="412"/>
    </row>
    <row r="44" spans="2:11" ht="12.75" thickBot="1" x14ac:dyDescent="0.25"/>
    <row r="45" spans="2:11" ht="12.75" thickBot="1" x14ac:dyDescent="0.25">
      <c r="B45" s="55" t="s">
        <v>22</v>
      </c>
      <c r="C45" s="56"/>
      <c r="D45" s="56"/>
      <c r="E45" s="56"/>
      <c r="F45" s="56"/>
      <c r="G45" s="56"/>
      <c r="H45" s="56"/>
      <c r="I45" s="56"/>
      <c r="J45" s="56"/>
      <c r="K45" s="73"/>
    </row>
    <row r="46" spans="2:11" ht="6.75" customHeight="1" x14ac:dyDescent="0.2"/>
    <row r="47" spans="2:11" x14ac:dyDescent="0.2">
      <c r="B47" s="240" t="s">
        <v>59</v>
      </c>
    </row>
    <row r="48" spans="2:11" ht="24" x14ac:dyDescent="0.2">
      <c r="B48" s="123" t="s">
        <v>11</v>
      </c>
      <c r="C48" s="123" t="s">
        <v>14</v>
      </c>
      <c r="D48" s="123" t="s">
        <v>13</v>
      </c>
      <c r="E48" s="123">
        <v>2019</v>
      </c>
      <c r="F48" s="123">
        <v>2020</v>
      </c>
      <c r="G48" s="123">
        <v>2021</v>
      </c>
      <c r="H48" s="233">
        <v>2022</v>
      </c>
      <c r="I48" s="123">
        <v>2023</v>
      </c>
      <c r="J48" s="123">
        <v>2024</v>
      </c>
      <c r="K48" s="123">
        <v>2025</v>
      </c>
    </row>
    <row r="49" spans="2:13" x14ac:dyDescent="0.2">
      <c r="B49" s="196"/>
      <c r="C49" s="234" t="s">
        <v>105</v>
      </c>
      <c r="D49" s="196"/>
      <c r="E49" s="196"/>
      <c r="F49" s="196"/>
      <c r="G49" s="196"/>
      <c r="H49" s="196"/>
      <c r="I49" s="196"/>
      <c r="J49" s="196"/>
      <c r="K49" s="196"/>
    </row>
    <row r="50" spans="2:13" x14ac:dyDescent="0.2">
      <c r="B50" s="78">
        <v>1</v>
      </c>
      <c r="C50" s="78" t="s">
        <v>24</v>
      </c>
      <c r="D50" s="78" t="s">
        <v>25</v>
      </c>
      <c r="E50" s="47">
        <f>E60+E69</f>
        <v>50626</v>
      </c>
      <c r="F50" s="47">
        <f t="shared" ref="F50:K50" si="5">F60+F69</f>
        <v>54619</v>
      </c>
      <c r="G50" s="47">
        <f t="shared" si="5"/>
        <v>60217</v>
      </c>
      <c r="H50" s="47">
        <f t="shared" si="5"/>
        <v>60650</v>
      </c>
      <c r="I50" s="47">
        <f t="shared" si="5"/>
        <v>59346</v>
      </c>
      <c r="J50" s="47">
        <f t="shared" si="5"/>
        <v>57948</v>
      </c>
      <c r="K50" s="47">
        <f t="shared" si="5"/>
        <v>55690</v>
      </c>
    </row>
    <row r="51" spans="2:13" x14ac:dyDescent="0.2">
      <c r="B51" s="78">
        <v>2</v>
      </c>
      <c r="C51" s="78" t="s">
        <v>26</v>
      </c>
      <c r="D51" s="78" t="s">
        <v>25</v>
      </c>
      <c r="E51" s="47">
        <f t="shared" ref="E51:K51" si="6">E61+E70</f>
        <v>13118</v>
      </c>
      <c r="F51" s="47">
        <f t="shared" si="6"/>
        <v>14212</v>
      </c>
      <c r="G51" s="47">
        <f t="shared" si="6"/>
        <v>15640</v>
      </c>
      <c r="H51" s="47">
        <f t="shared" si="6"/>
        <v>15616</v>
      </c>
      <c r="I51" s="47">
        <f t="shared" si="6"/>
        <v>15247</v>
      </c>
      <c r="J51" s="47">
        <f t="shared" si="6"/>
        <v>14865</v>
      </c>
      <c r="K51" s="47">
        <f t="shared" si="6"/>
        <v>14313</v>
      </c>
    </row>
    <row r="52" spans="2:13" x14ac:dyDescent="0.2">
      <c r="B52" s="78">
        <v>3</v>
      </c>
      <c r="C52" s="78" t="s">
        <v>27</v>
      </c>
      <c r="D52" s="78" t="s">
        <v>25</v>
      </c>
      <c r="E52" s="47">
        <f t="shared" ref="E52:K52" si="7">E62+E71</f>
        <v>4755</v>
      </c>
      <c r="F52" s="47">
        <f t="shared" si="7"/>
        <v>4755</v>
      </c>
      <c r="G52" s="47">
        <f t="shared" si="7"/>
        <v>4755</v>
      </c>
      <c r="H52" s="47">
        <f t="shared" si="7"/>
        <v>4755</v>
      </c>
      <c r="I52" s="47">
        <f t="shared" si="7"/>
        <v>4755</v>
      </c>
      <c r="J52" s="47">
        <f t="shared" si="7"/>
        <v>4755</v>
      </c>
      <c r="K52" s="47">
        <f t="shared" si="7"/>
        <v>4755</v>
      </c>
    </row>
    <row r="53" spans="2:13" x14ac:dyDescent="0.2">
      <c r="B53" s="78">
        <v>4</v>
      </c>
      <c r="C53" s="78" t="s">
        <v>28</v>
      </c>
      <c r="D53" s="78" t="s">
        <v>25</v>
      </c>
      <c r="E53" s="47">
        <f t="shared" ref="E53:K53" si="8">E63+E72</f>
        <v>1500</v>
      </c>
      <c r="F53" s="47">
        <f t="shared" si="8"/>
        <v>1500</v>
      </c>
      <c r="G53" s="47">
        <f t="shared" si="8"/>
        <v>1500</v>
      </c>
      <c r="H53" s="47">
        <f t="shared" si="8"/>
        <v>1500</v>
      </c>
      <c r="I53" s="47">
        <f t="shared" si="8"/>
        <v>1500</v>
      </c>
      <c r="J53" s="47">
        <f t="shared" si="8"/>
        <v>1500</v>
      </c>
      <c r="K53" s="47">
        <f t="shared" si="8"/>
        <v>1500</v>
      </c>
    </row>
    <row r="54" spans="2:13" x14ac:dyDescent="0.2">
      <c r="B54" s="78">
        <v>5</v>
      </c>
      <c r="C54" s="78" t="s">
        <v>29</v>
      </c>
      <c r="D54" s="78" t="s">
        <v>25</v>
      </c>
      <c r="E54" s="47">
        <f t="shared" ref="E54:K54" si="9">E64+E73</f>
        <v>1500</v>
      </c>
      <c r="F54" s="47">
        <f t="shared" si="9"/>
        <v>1500</v>
      </c>
      <c r="G54" s="47">
        <f t="shared" si="9"/>
        <v>1500</v>
      </c>
      <c r="H54" s="47">
        <f t="shared" si="9"/>
        <v>1500</v>
      </c>
      <c r="I54" s="47">
        <f t="shared" si="9"/>
        <v>1500</v>
      </c>
      <c r="J54" s="47">
        <f t="shared" si="9"/>
        <v>1500</v>
      </c>
      <c r="K54" s="47">
        <f t="shared" si="9"/>
        <v>1500</v>
      </c>
    </row>
    <row r="55" spans="2:13" ht="24" x14ac:dyDescent="0.2">
      <c r="B55" s="78">
        <v>6</v>
      </c>
      <c r="C55" s="79" t="s">
        <v>30</v>
      </c>
      <c r="D55" s="78" t="s">
        <v>25</v>
      </c>
      <c r="E55" s="241">
        <f>SUM(E50:E54)</f>
        <v>71499</v>
      </c>
      <c r="F55" s="241">
        <f t="shared" ref="F55:K55" si="10">SUM(F50:F54)</f>
        <v>76586</v>
      </c>
      <c r="G55" s="241">
        <f t="shared" si="10"/>
        <v>83612</v>
      </c>
      <c r="H55" s="241">
        <f t="shared" si="10"/>
        <v>84021</v>
      </c>
      <c r="I55" s="241">
        <f t="shared" si="10"/>
        <v>82348</v>
      </c>
      <c r="J55" s="241">
        <f t="shared" si="10"/>
        <v>80568</v>
      </c>
      <c r="K55" s="241">
        <f t="shared" si="10"/>
        <v>77758</v>
      </c>
    </row>
    <row r="56" spans="2:13" ht="36" x14ac:dyDescent="0.2">
      <c r="B56" s="78">
        <v>7</v>
      </c>
      <c r="C56" s="78" t="s">
        <v>31</v>
      </c>
      <c r="D56" s="78" t="s">
        <v>25</v>
      </c>
      <c r="E56" s="47">
        <f t="shared" ref="E56:K56" si="11">E66+E75</f>
        <v>2000</v>
      </c>
      <c r="F56" s="47">
        <f t="shared" si="11"/>
        <v>2000</v>
      </c>
      <c r="G56" s="47">
        <f t="shared" si="11"/>
        <v>2000</v>
      </c>
      <c r="H56" s="47">
        <f t="shared" si="11"/>
        <v>2000</v>
      </c>
      <c r="I56" s="47">
        <f t="shared" si="11"/>
        <v>2000</v>
      </c>
      <c r="J56" s="47">
        <f t="shared" si="11"/>
        <v>2000</v>
      </c>
      <c r="K56" s="47">
        <f t="shared" si="11"/>
        <v>2000</v>
      </c>
    </row>
    <row r="57" spans="2:13" x14ac:dyDescent="0.2">
      <c r="B57" s="81">
        <v>8</v>
      </c>
      <c r="C57" s="83" t="s">
        <v>32</v>
      </c>
      <c r="D57" s="81" t="s">
        <v>25</v>
      </c>
      <c r="E57" s="80">
        <f>SUM(E55:E56)</f>
        <v>73499</v>
      </c>
      <c r="F57" s="80">
        <f t="shared" ref="F57:K57" si="12">SUM(F55:F56)</f>
        <v>78586</v>
      </c>
      <c r="G57" s="80">
        <f t="shared" si="12"/>
        <v>85612</v>
      </c>
      <c r="H57" s="80">
        <f t="shared" si="12"/>
        <v>86021</v>
      </c>
      <c r="I57" s="80">
        <f t="shared" si="12"/>
        <v>84348</v>
      </c>
      <c r="J57" s="80">
        <f t="shared" si="12"/>
        <v>82568</v>
      </c>
      <c r="K57" s="80">
        <f t="shared" si="12"/>
        <v>79758</v>
      </c>
    </row>
    <row r="58" spans="2:13" x14ac:dyDescent="0.2">
      <c r="B58" s="85"/>
      <c r="C58" s="86" t="s">
        <v>33</v>
      </c>
      <c r="D58" s="87"/>
      <c r="E58" s="88"/>
      <c r="F58" s="88"/>
      <c r="G58" s="88"/>
      <c r="H58" s="88"/>
      <c r="I58" s="88"/>
      <c r="J58" s="88"/>
      <c r="K58" s="89"/>
    </row>
    <row r="59" spans="2:13" x14ac:dyDescent="0.2">
      <c r="B59" s="90"/>
      <c r="C59" s="91" t="s">
        <v>20</v>
      </c>
      <c r="D59" s="92"/>
      <c r="E59" s="92"/>
      <c r="F59" s="92"/>
      <c r="G59" s="92"/>
      <c r="H59" s="92"/>
      <c r="I59" s="92"/>
      <c r="J59" s="92"/>
      <c r="K59" s="93"/>
    </row>
    <row r="60" spans="2:13" x14ac:dyDescent="0.2">
      <c r="B60" s="94">
        <v>1</v>
      </c>
      <c r="C60" s="94" t="s">
        <v>24</v>
      </c>
      <c r="D60" s="78" t="s">
        <v>25</v>
      </c>
      <c r="E60" s="47">
        <f>'Input PJGD'!F52</f>
        <v>29915</v>
      </c>
      <c r="F60" s="47">
        <f>'Input PJGD'!G52</f>
        <v>32873</v>
      </c>
      <c r="G60" s="47">
        <f>'Input PJGD'!H52</f>
        <v>36130</v>
      </c>
      <c r="H60" s="47">
        <f>'Input PJGD'!I52</f>
        <v>34855</v>
      </c>
      <c r="I60" s="47">
        <f>'Input PJGD'!J52</f>
        <v>33773</v>
      </c>
      <c r="J60" s="47">
        <f>'Input PJGD'!K52</f>
        <v>32746</v>
      </c>
      <c r="K60" s="47">
        <f>'Input PJGD'!L52</f>
        <v>31741</v>
      </c>
    </row>
    <row r="61" spans="2:13" x14ac:dyDescent="0.2">
      <c r="B61" s="78">
        <v>2</v>
      </c>
      <c r="C61" s="78" t="s">
        <v>26</v>
      </c>
      <c r="D61" s="78" t="s">
        <v>25</v>
      </c>
      <c r="E61" s="47">
        <f>'Input PJGD'!F53</f>
        <v>8975</v>
      </c>
      <c r="F61" s="47">
        <f>'Input PJGD'!G53</f>
        <v>9862</v>
      </c>
      <c r="G61" s="47">
        <f>'Input PJGD'!H53</f>
        <v>10822</v>
      </c>
      <c r="H61" s="47">
        <f>'Input PJGD'!I53</f>
        <v>10457</v>
      </c>
      <c r="I61" s="47">
        <f>'Input PJGD'!J53</f>
        <v>10132</v>
      </c>
      <c r="J61" s="47">
        <f>'Input PJGD'!K53</f>
        <v>9825</v>
      </c>
      <c r="K61" s="47">
        <f>'Input PJGD'!L53</f>
        <v>9523</v>
      </c>
      <c r="M61" s="429"/>
    </row>
    <row r="62" spans="2:13" x14ac:dyDescent="0.2">
      <c r="B62" s="78">
        <v>3</v>
      </c>
      <c r="C62" s="78" t="s">
        <v>27</v>
      </c>
      <c r="D62" s="78" t="s">
        <v>25</v>
      </c>
      <c r="E62" s="47">
        <f>'Input PJGD'!F54</f>
        <v>4000</v>
      </c>
      <c r="F62" s="47">
        <f>'Input PJGD'!G54</f>
        <v>4000</v>
      </c>
      <c r="G62" s="47">
        <f>'Input PJGD'!H54</f>
        <v>4000</v>
      </c>
      <c r="H62" s="47">
        <f>'Input PJGD'!I54</f>
        <v>4000</v>
      </c>
      <c r="I62" s="47">
        <f>'Input PJGD'!J54</f>
        <v>4000</v>
      </c>
      <c r="J62" s="47">
        <f>'Input PJGD'!K54</f>
        <v>4000</v>
      </c>
      <c r="K62" s="47">
        <f>'Input PJGD'!L54</f>
        <v>4000</v>
      </c>
    </row>
    <row r="63" spans="2:13" x14ac:dyDescent="0.2">
      <c r="B63" s="78">
        <v>4</v>
      </c>
      <c r="C63" s="78" t="s">
        <v>28</v>
      </c>
      <c r="D63" s="78" t="s">
        <v>25</v>
      </c>
      <c r="E63" s="47">
        <f>'Input PJGD'!F55</f>
        <v>900</v>
      </c>
      <c r="F63" s="47">
        <f>'Input PJGD'!G55</f>
        <v>900</v>
      </c>
      <c r="G63" s="47">
        <f>'Input PJGD'!H55</f>
        <v>900</v>
      </c>
      <c r="H63" s="47">
        <f>'Input PJGD'!I55</f>
        <v>900</v>
      </c>
      <c r="I63" s="47">
        <f>'Input PJGD'!J55</f>
        <v>900</v>
      </c>
      <c r="J63" s="47">
        <f>'Input PJGD'!K55</f>
        <v>900</v>
      </c>
      <c r="K63" s="47">
        <f>'Input PJGD'!L55</f>
        <v>900</v>
      </c>
    </row>
    <row r="64" spans="2:13" x14ac:dyDescent="0.2">
      <c r="B64" s="78">
        <v>5</v>
      </c>
      <c r="C64" s="78" t="s">
        <v>29</v>
      </c>
      <c r="D64" s="78" t="s">
        <v>25</v>
      </c>
      <c r="E64" s="47">
        <f>'Input PJGD'!F56</f>
        <v>900</v>
      </c>
      <c r="F64" s="47">
        <f>'Input PJGD'!G56</f>
        <v>900</v>
      </c>
      <c r="G64" s="47">
        <f>'Input PJGD'!H56</f>
        <v>900</v>
      </c>
      <c r="H64" s="47">
        <f>'Input PJGD'!I56</f>
        <v>900</v>
      </c>
      <c r="I64" s="47">
        <f>'Input PJGD'!J56</f>
        <v>900</v>
      </c>
      <c r="J64" s="47">
        <f>'Input PJGD'!K56</f>
        <v>900</v>
      </c>
      <c r="K64" s="47">
        <f>'Input PJGD'!L56</f>
        <v>900</v>
      </c>
    </row>
    <row r="65" spans="2:11" ht="24" x14ac:dyDescent="0.2">
      <c r="B65" s="78">
        <v>6</v>
      </c>
      <c r="C65" s="79" t="s">
        <v>30</v>
      </c>
      <c r="D65" s="78" t="s">
        <v>25</v>
      </c>
      <c r="E65" s="241">
        <f>SUM(E60:E64)</f>
        <v>44690</v>
      </c>
      <c r="F65" s="241">
        <f t="shared" ref="F65:K65" si="13">SUM(F60:F64)</f>
        <v>48535</v>
      </c>
      <c r="G65" s="241">
        <f t="shared" si="13"/>
        <v>52752</v>
      </c>
      <c r="H65" s="241">
        <f t="shared" si="13"/>
        <v>51112</v>
      </c>
      <c r="I65" s="241">
        <f t="shared" si="13"/>
        <v>49705</v>
      </c>
      <c r="J65" s="241">
        <f t="shared" si="13"/>
        <v>48371</v>
      </c>
      <c r="K65" s="241">
        <f t="shared" si="13"/>
        <v>47064</v>
      </c>
    </row>
    <row r="66" spans="2:11" ht="36" x14ac:dyDescent="0.2">
      <c r="B66" s="78">
        <v>7</v>
      </c>
      <c r="C66" s="78" t="s">
        <v>31</v>
      </c>
      <c r="D66" s="78" t="s">
        <v>25</v>
      </c>
      <c r="E66" s="47">
        <f>'Input PJGD'!F58</f>
        <v>1500</v>
      </c>
      <c r="F66" s="47">
        <f>'Input PJGD'!G58</f>
        <v>1500</v>
      </c>
      <c r="G66" s="47">
        <f>'Input PJGD'!H58</f>
        <v>1500</v>
      </c>
      <c r="H66" s="47">
        <f>'Input PJGD'!I58</f>
        <v>1500</v>
      </c>
      <c r="I66" s="47">
        <f>'Input PJGD'!J58</f>
        <v>1500</v>
      </c>
      <c r="J66" s="47">
        <f>'Input PJGD'!K58</f>
        <v>1500</v>
      </c>
      <c r="K66" s="47">
        <f>'Input PJGD'!L58</f>
        <v>1500</v>
      </c>
    </row>
    <row r="67" spans="2:11" x14ac:dyDescent="0.2">
      <c r="B67" s="81">
        <v>8</v>
      </c>
      <c r="C67" s="83" t="s">
        <v>32</v>
      </c>
      <c r="D67" s="78" t="s">
        <v>25</v>
      </c>
      <c r="E67" s="80">
        <f>SUM(E65:E66)</f>
        <v>46190</v>
      </c>
      <c r="F67" s="80">
        <f t="shared" ref="F67:K67" si="14">SUM(F65:F66)</f>
        <v>50035</v>
      </c>
      <c r="G67" s="80">
        <f t="shared" si="14"/>
        <v>54252</v>
      </c>
      <c r="H67" s="80">
        <f t="shared" si="14"/>
        <v>52612</v>
      </c>
      <c r="I67" s="80">
        <f t="shared" si="14"/>
        <v>51205</v>
      </c>
      <c r="J67" s="80">
        <f t="shared" si="14"/>
        <v>49871</v>
      </c>
      <c r="K67" s="80">
        <f t="shared" si="14"/>
        <v>48564</v>
      </c>
    </row>
    <row r="68" spans="2:11" x14ac:dyDescent="0.2">
      <c r="B68" s="96"/>
      <c r="C68" s="97" t="s">
        <v>21</v>
      </c>
      <c r="D68" s="98"/>
      <c r="E68" s="98"/>
      <c r="F68" s="98"/>
      <c r="G68" s="98"/>
      <c r="H68" s="98"/>
      <c r="I68" s="98"/>
      <c r="J68" s="98"/>
      <c r="K68" s="107"/>
    </row>
    <row r="69" spans="2:11" x14ac:dyDescent="0.2">
      <c r="B69" s="94">
        <v>1</v>
      </c>
      <c r="C69" s="94" t="s">
        <v>24</v>
      </c>
      <c r="D69" s="94" t="s">
        <v>25</v>
      </c>
      <c r="E69" s="47">
        <f>'Input PJGD'!F63</f>
        <v>20711</v>
      </c>
      <c r="F69" s="47">
        <f>'Input PJGD'!G63</f>
        <v>21746</v>
      </c>
      <c r="G69" s="47">
        <f>'Input PJGD'!H63</f>
        <v>24087</v>
      </c>
      <c r="H69" s="47">
        <f>'Input PJGD'!I63</f>
        <v>25795</v>
      </c>
      <c r="I69" s="47">
        <f>'Input PJGD'!J63</f>
        <v>25573</v>
      </c>
      <c r="J69" s="47">
        <f>'Input PJGD'!K63</f>
        <v>25202</v>
      </c>
      <c r="K69" s="47">
        <f>'Input PJGD'!L63</f>
        <v>23949</v>
      </c>
    </row>
    <row r="70" spans="2:11" x14ac:dyDescent="0.2">
      <c r="B70" s="78">
        <v>2</v>
      </c>
      <c r="C70" s="78" t="s">
        <v>26</v>
      </c>
      <c r="D70" s="78" t="s">
        <v>25</v>
      </c>
      <c r="E70" s="47">
        <f>'Input PJGD'!F64</f>
        <v>4143</v>
      </c>
      <c r="F70" s="47">
        <f>'Input PJGD'!G64</f>
        <v>4350</v>
      </c>
      <c r="G70" s="47">
        <f>'Input PJGD'!H64</f>
        <v>4818</v>
      </c>
      <c r="H70" s="47">
        <f>'Input PJGD'!I64</f>
        <v>5159</v>
      </c>
      <c r="I70" s="47">
        <f>'Input PJGD'!J64</f>
        <v>5115</v>
      </c>
      <c r="J70" s="47">
        <f>'Input PJGD'!K64</f>
        <v>5040</v>
      </c>
      <c r="K70" s="47">
        <f>'Input PJGD'!L64</f>
        <v>4790</v>
      </c>
    </row>
    <row r="71" spans="2:11" x14ac:dyDescent="0.2">
      <c r="B71" s="78">
        <v>3</v>
      </c>
      <c r="C71" s="78" t="s">
        <v>27</v>
      </c>
      <c r="D71" s="78" t="s">
        <v>25</v>
      </c>
      <c r="E71" s="47">
        <f>'Input PJGD'!F65</f>
        <v>755</v>
      </c>
      <c r="F71" s="47">
        <f>'Input PJGD'!G65</f>
        <v>755</v>
      </c>
      <c r="G71" s="47">
        <f>'Input PJGD'!H65</f>
        <v>755</v>
      </c>
      <c r="H71" s="47">
        <f>'Input PJGD'!I65</f>
        <v>755</v>
      </c>
      <c r="I71" s="47">
        <f>'Input PJGD'!J65</f>
        <v>755</v>
      </c>
      <c r="J71" s="47">
        <f>'Input PJGD'!K65</f>
        <v>755</v>
      </c>
      <c r="K71" s="47">
        <f>'Input PJGD'!L65</f>
        <v>755</v>
      </c>
    </row>
    <row r="72" spans="2:11" x14ac:dyDescent="0.2">
      <c r="B72" s="78">
        <v>4</v>
      </c>
      <c r="C72" s="78" t="s">
        <v>28</v>
      </c>
      <c r="D72" s="78" t="s">
        <v>25</v>
      </c>
      <c r="E72" s="47">
        <f>'Input PJGD'!F66</f>
        <v>600</v>
      </c>
      <c r="F72" s="47">
        <f>'Input PJGD'!G66</f>
        <v>600</v>
      </c>
      <c r="G72" s="47">
        <f>'Input PJGD'!H66</f>
        <v>600</v>
      </c>
      <c r="H72" s="47">
        <f>'Input PJGD'!I66</f>
        <v>600</v>
      </c>
      <c r="I72" s="47">
        <f>'Input PJGD'!J66</f>
        <v>600</v>
      </c>
      <c r="J72" s="47">
        <f>'Input PJGD'!K66</f>
        <v>600</v>
      </c>
      <c r="K72" s="47">
        <f>'Input PJGD'!L66</f>
        <v>600</v>
      </c>
    </row>
    <row r="73" spans="2:11" x14ac:dyDescent="0.2">
      <c r="B73" s="78">
        <v>5</v>
      </c>
      <c r="C73" s="78" t="s">
        <v>29</v>
      </c>
      <c r="D73" s="78" t="s">
        <v>25</v>
      </c>
      <c r="E73" s="47">
        <f>'Input PJGD'!F67</f>
        <v>600</v>
      </c>
      <c r="F73" s="47">
        <f>'Input PJGD'!G67</f>
        <v>600</v>
      </c>
      <c r="G73" s="47">
        <f>'Input PJGD'!H67</f>
        <v>600</v>
      </c>
      <c r="H73" s="47">
        <f>'Input PJGD'!I67</f>
        <v>600</v>
      </c>
      <c r="I73" s="47">
        <f>'Input PJGD'!J67</f>
        <v>600</v>
      </c>
      <c r="J73" s="47">
        <f>'Input PJGD'!K67</f>
        <v>600</v>
      </c>
      <c r="K73" s="47">
        <f>'Input PJGD'!L67</f>
        <v>600</v>
      </c>
    </row>
    <row r="74" spans="2:11" ht="24" x14ac:dyDescent="0.2">
      <c r="B74" s="78">
        <v>6</v>
      </c>
      <c r="C74" s="79" t="s">
        <v>34</v>
      </c>
      <c r="D74" s="78" t="s">
        <v>25</v>
      </c>
      <c r="E74" s="241">
        <f>SUM(E69:E73)</f>
        <v>26809</v>
      </c>
      <c r="F74" s="241">
        <f t="shared" ref="F74:K74" si="15">SUM(F69:F73)</f>
        <v>28051</v>
      </c>
      <c r="G74" s="241">
        <f t="shared" si="15"/>
        <v>30860</v>
      </c>
      <c r="H74" s="241">
        <f t="shared" si="15"/>
        <v>32909</v>
      </c>
      <c r="I74" s="241">
        <f t="shared" si="15"/>
        <v>32643</v>
      </c>
      <c r="J74" s="241">
        <f t="shared" si="15"/>
        <v>32197</v>
      </c>
      <c r="K74" s="241">
        <f t="shared" si="15"/>
        <v>30694</v>
      </c>
    </row>
    <row r="75" spans="2:11" ht="36" x14ac:dyDescent="0.2">
      <c r="B75" s="78">
        <v>7</v>
      </c>
      <c r="C75" s="78" t="s">
        <v>31</v>
      </c>
      <c r="D75" s="78" t="s">
        <v>25</v>
      </c>
      <c r="E75" s="47">
        <f>'Input PJGD'!F69</f>
        <v>500</v>
      </c>
      <c r="F75" s="47">
        <f>'Input PJGD'!G69</f>
        <v>500</v>
      </c>
      <c r="G75" s="47">
        <f>'Input PJGD'!H69</f>
        <v>500</v>
      </c>
      <c r="H75" s="47">
        <f>'Input PJGD'!I69</f>
        <v>500</v>
      </c>
      <c r="I75" s="47">
        <f>'Input PJGD'!J69</f>
        <v>500</v>
      </c>
      <c r="J75" s="47">
        <f>'Input PJGD'!K69</f>
        <v>500</v>
      </c>
      <c r="K75" s="47">
        <f>'Input PJGD'!L69</f>
        <v>500</v>
      </c>
    </row>
    <row r="76" spans="2:11" x14ac:dyDescent="0.2">
      <c r="B76" s="78">
        <v>8</v>
      </c>
      <c r="C76" s="79" t="s">
        <v>32</v>
      </c>
      <c r="D76" s="78" t="s">
        <v>25</v>
      </c>
      <c r="E76" s="80">
        <f>SUM(E74:E75)</f>
        <v>27309</v>
      </c>
      <c r="F76" s="80">
        <f t="shared" ref="F76:K76" si="16">SUM(F74:F75)</f>
        <v>28551</v>
      </c>
      <c r="G76" s="80">
        <f t="shared" si="16"/>
        <v>31360</v>
      </c>
      <c r="H76" s="80">
        <f t="shared" si="16"/>
        <v>33409</v>
      </c>
      <c r="I76" s="80">
        <f t="shared" si="16"/>
        <v>33143</v>
      </c>
      <c r="J76" s="80">
        <f t="shared" si="16"/>
        <v>32697</v>
      </c>
      <c r="K76" s="80">
        <f t="shared" si="16"/>
        <v>31194</v>
      </c>
    </row>
    <row r="77" spans="2:11" ht="3" customHeight="1" x14ac:dyDescent="0.2">
      <c r="B77" s="417"/>
      <c r="K77" s="418"/>
    </row>
    <row r="78" spans="2:11" ht="26.25" customHeight="1" x14ac:dyDescent="0.2">
      <c r="B78" s="174"/>
      <c r="C78" s="250" t="s">
        <v>499</v>
      </c>
      <c r="D78" s="251"/>
      <c r="F78" s="681"/>
      <c r="G78" s="681"/>
      <c r="H78" s="681"/>
      <c r="I78" s="405"/>
      <c r="J78" s="405"/>
      <c r="K78" s="409"/>
    </row>
    <row r="79" spans="2:11" ht="3" customHeight="1" x14ac:dyDescent="0.2">
      <c r="B79" s="410"/>
      <c r="C79" s="411"/>
      <c r="D79" s="411"/>
      <c r="E79" s="411"/>
      <c r="F79" s="411"/>
      <c r="G79" s="411"/>
      <c r="H79" s="411"/>
      <c r="I79" s="411"/>
      <c r="J79" s="411"/>
      <c r="K79" s="412"/>
    </row>
    <row r="80" spans="2:11" x14ac:dyDescent="0.2">
      <c r="B80" s="242"/>
      <c r="C80" s="243"/>
      <c r="D80" s="243"/>
      <c r="E80" s="243"/>
      <c r="F80" s="243"/>
      <c r="G80" s="243"/>
      <c r="H80" s="243"/>
      <c r="I80" s="243"/>
      <c r="J80" s="243"/>
      <c r="K80" s="244"/>
    </row>
    <row r="81" spans="2:11" x14ac:dyDescent="0.2">
      <c r="B81" s="60"/>
      <c r="C81" s="61" t="s">
        <v>77</v>
      </c>
      <c r="D81" s="62"/>
      <c r="E81" s="62"/>
      <c r="F81" s="62"/>
      <c r="G81" s="62"/>
      <c r="H81" s="62"/>
      <c r="I81" s="62"/>
      <c r="J81" s="62"/>
      <c r="K81" s="63"/>
    </row>
    <row r="82" spans="2:11" x14ac:dyDescent="0.2">
      <c r="B82" s="78">
        <v>1</v>
      </c>
      <c r="C82" s="78" t="s">
        <v>24</v>
      </c>
      <c r="D82" s="78" t="s">
        <v>25</v>
      </c>
      <c r="E82" s="47">
        <f>E92+E102</f>
        <v>0</v>
      </c>
      <c r="F82" s="47">
        <f t="shared" ref="F82:K82" si="17">F92+F102</f>
        <v>0</v>
      </c>
      <c r="G82" s="47">
        <f t="shared" si="17"/>
        <v>0</v>
      </c>
      <c r="H82" s="47">
        <f t="shared" si="17"/>
        <v>0</v>
      </c>
      <c r="I82" s="47">
        <f t="shared" si="17"/>
        <v>0</v>
      </c>
      <c r="J82" s="47">
        <f t="shared" si="17"/>
        <v>0</v>
      </c>
      <c r="K82" s="47">
        <f t="shared" si="17"/>
        <v>0</v>
      </c>
    </row>
    <row r="83" spans="2:11" x14ac:dyDescent="0.2">
      <c r="B83" s="78">
        <v>2</v>
      </c>
      <c r="C83" s="78" t="s">
        <v>26</v>
      </c>
      <c r="D83" s="78" t="s">
        <v>25</v>
      </c>
      <c r="E83" s="47">
        <f>E93+E103</f>
        <v>0</v>
      </c>
      <c r="F83" s="47">
        <f t="shared" ref="F83:K86" si="18">F93+F103</f>
        <v>0</v>
      </c>
      <c r="G83" s="47">
        <f t="shared" si="18"/>
        <v>0</v>
      </c>
      <c r="H83" s="47">
        <f t="shared" si="18"/>
        <v>0</v>
      </c>
      <c r="I83" s="47">
        <f t="shared" si="18"/>
        <v>0</v>
      </c>
      <c r="J83" s="47">
        <f t="shared" si="18"/>
        <v>0</v>
      </c>
      <c r="K83" s="47">
        <f t="shared" si="18"/>
        <v>0</v>
      </c>
    </row>
    <row r="84" spans="2:11" x14ac:dyDescent="0.2">
      <c r="B84" s="78">
        <v>3</v>
      </c>
      <c r="C84" s="78" t="s">
        <v>27</v>
      </c>
      <c r="D84" s="78" t="s">
        <v>25</v>
      </c>
      <c r="E84" s="47">
        <f>E94+E104</f>
        <v>0</v>
      </c>
      <c r="F84" s="47">
        <f t="shared" si="18"/>
        <v>0</v>
      </c>
      <c r="G84" s="47">
        <f t="shared" si="18"/>
        <v>0</v>
      </c>
      <c r="H84" s="47">
        <f t="shared" si="18"/>
        <v>0</v>
      </c>
      <c r="I84" s="47">
        <f t="shared" si="18"/>
        <v>0</v>
      </c>
      <c r="J84" s="47">
        <f t="shared" si="18"/>
        <v>0</v>
      </c>
      <c r="K84" s="47">
        <f t="shared" si="18"/>
        <v>0</v>
      </c>
    </row>
    <row r="85" spans="2:11" x14ac:dyDescent="0.2">
      <c r="B85" s="78">
        <v>4</v>
      </c>
      <c r="C85" s="78" t="s">
        <v>28</v>
      </c>
      <c r="D85" s="78" t="s">
        <v>25</v>
      </c>
      <c r="E85" s="47">
        <f>E95+E105</f>
        <v>0</v>
      </c>
      <c r="F85" s="47">
        <f t="shared" si="18"/>
        <v>0</v>
      </c>
      <c r="G85" s="47">
        <f t="shared" si="18"/>
        <v>0</v>
      </c>
      <c r="H85" s="47">
        <f t="shared" si="18"/>
        <v>0</v>
      </c>
      <c r="I85" s="47">
        <f t="shared" si="18"/>
        <v>0</v>
      </c>
      <c r="J85" s="47">
        <f t="shared" si="18"/>
        <v>0</v>
      </c>
      <c r="K85" s="47">
        <f t="shared" si="18"/>
        <v>0</v>
      </c>
    </row>
    <row r="86" spans="2:11" x14ac:dyDescent="0.2">
      <c r="B86" s="78">
        <v>5</v>
      </c>
      <c r="C86" s="78" t="s">
        <v>29</v>
      </c>
      <c r="D86" s="78" t="s">
        <v>25</v>
      </c>
      <c r="E86" s="47">
        <f>E96+E106</f>
        <v>0</v>
      </c>
      <c r="F86" s="47">
        <f t="shared" si="18"/>
        <v>0</v>
      </c>
      <c r="G86" s="47">
        <f t="shared" si="18"/>
        <v>0</v>
      </c>
      <c r="H86" s="47">
        <f t="shared" si="18"/>
        <v>0</v>
      </c>
      <c r="I86" s="47">
        <f t="shared" si="18"/>
        <v>0</v>
      </c>
      <c r="J86" s="47">
        <f t="shared" si="18"/>
        <v>0</v>
      </c>
      <c r="K86" s="47">
        <f t="shared" si="18"/>
        <v>0</v>
      </c>
    </row>
    <row r="87" spans="2:11" ht="24" x14ac:dyDescent="0.2">
      <c r="B87" s="78">
        <v>6</v>
      </c>
      <c r="C87" s="79" t="s">
        <v>30</v>
      </c>
      <c r="D87" s="78" t="s">
        <v>25</v>
      </c>
      <c r="E87" s="241">
        <f>SUM(E82:E86)</f>
        <v>0</v>
      </c>
      <c r="F87" s="241">
        <f t="shared" ref="F87:K87" si="19">SUM(F82:F86)</f>
        <v>0</v>
      </c>
      <c r="G87" s="241">
        <f t="shared" si="19"/>
        <v>0</v>
      </c>
      <c r="H87" s="241">
        <f t="shared" si="19"/>
        <v>0</v>
      </c>
      <c r="I87" s="241">
        <f t="shared" si="19"/>
        <v>0</v>
      </c>
      <c r="J87" s="241">
        <f t="shared" si="19"/>
        <v>0</v>
      </c>
      <c r="K87" s="241">
        <f t="shared" si="19"/>
        <v>0</v>
      </c>
    </row>
    <row r="88" spans="2:11" ht="36" x14ac:dyDescent="0.2">
      <c r="B88" s="78">
        <v>7</v>
      </c>
      <c r="C88" s="78" t="s">
        <v>31</v>
      </c>
      <c r="D88" s="78" t="s">
        <v>25</v>
      </c>
      <c r="E88" s="47">
        <f t="shared" ref="E88:K88" si="20">E98+E108</f>
        <v>0</v>
      </c>
      <c r="F88" s="47">
        <f t="shared" si="20"/>
        <v>0</v>
      </c>
      <c r="G88" s="47">
        <f t="shared" si="20"/>
        <v>0</v>
      </c>
      <c r="H88" s="241">
        <f t="shared" si="20"/>
        <v>0</v>
      </c>
      <c r="I88" s="47">
        <f t="shared" si="20"/>
        <v>0</v>
      </c>
      <c r="J88" s="47">
        <f t="shared" si="20"/>
        <v>0</v>
      </c>
      <c r="K88" s="47">
        <f t="shared" si="20"/>
        <v>0</v>
      </c>
    </row>
    <row r="89" spans="2:11" x14ac:dyDescent="0.2">
      <c r="B89" s="81">
        <v>8</v>
      </c>
      <c r="C89" s="83" t="s">
        <v>32</v>
      </c>
      <c r="D89" s="81" t="s">
        <v>25</v>
      </c>
      <c r="E89" s="80">
        <f>SUM(E87:E88)</f>
        <v>0</v>
      </c>
      <c r="F89" s="241">
        <f t="shared" ref="F89:K89" si="21">SUM(F87:F88)</f>
        <v>0</v>
      </c>
      <c r="G89" s="241">
        <f t="shared" si="21"/>
        <v>0</v>
      </c>
      <c r="H89" s="241">
        <f t="shared" si="21"/>
        <v>0</v>
      </c>
      <c r="I89" s="241">
        <f t="shared" si="21"/>
        <v>0</v>
      </c>
      <c r="J89" s="241">
        <f t="shared" si="21"/>
        <v>0</v>
      </c>
      <c r="K89" s="241">
        <f t="shared" si="21"/>
        <v>0</v>
      </c>
    </row>
    <row r="90" spans="2:11" x14ac:dyDescent="0.2">
      <c r="B90" s="85"/>
      <c r="C90" s="86" t="s">
        <v>33</v>
      </c>
      <c r="D90" s="87"/>
      <c r="E90" s="88"/>
      <c r="F90" s="88"/>
      <c r="G90" s="88"/>
      <c r="H90" s="88"/>
      <c r="I90" s="88"/>
      <c r="J90" s="88"/>
      <c r="K90" s="89"/>
    </row>
    <row r="91" spans="2:11" x14ac:dyDescent="0.2">
      <c r="B91" s="90"/>
      <c r="C91" s="91" t="s">
        <v>20</v>
      </c>
      <c r="D91" s="92"/>
      <c r="E91" s="92"/>
      <c r="F91" s="92"/>
      <c r="G91" s="92"/>
      <c r="H91" s="92"/>
      <c r="I91" s="92"/>
      <c r="J91" s="92"/>
      <c r="K91" s="93"/>
    </row>
    <row r="92" spans="2:11" x14ac:dyDescent="0.2">
      <c r="B92" s="94">
        <v>1</v>
      </c>
      <c r="C92" s="94" t="s">
        <v>24</v>
      </c>
      <c r="D92" s="78" t="s">
        <v>25</v>
      </c>
      <c r="E92" s="47">
        <f>'Input MONITORIZARE'!F50</f>
        <v>0</v>
      </c>
      <c r="F92" s="47">
        <f>'Input MONITORIZARE'!G50</f>
        <v>0</v>
      </c>
      <c r="G92" s="47">
        <f>'Input MONITORIZARE'!H50</f>
        <v>0</v>
      </c>
      <c r="H92" s="47">
        <f>'Input MONITORIZARE'!I50</f>
        <v>0</v>
      </c>
      <c r="I92" s="47">
        <f>'Input MONITORIZARE'!J50</f>
        <v>0</v>
      </c>
      <c r="J92" s="47">
        <f>'Input MONITORIZARE'!K50</f>
        <v>0</v>
      </c>
      <c r="K92" s="47">
        <f>'Input MONITORIZARE'!L50</f>
        <v>0</v>
      </c>
    </row>
    <row r="93" spans="2:11" x14ac:dyDescent="0.2">
      <c r="B93" s="78">
        <v>2</v>
      </c>
      <c r="C93" s="78" t="s">
        <v>26</v>
      </c>
      <c r="D93" s="78" t="s">
        <v>25</v>
      </c>
      <c r="E93" s="47">
        <f>'Input MONITORIZARE'!F51</f>
        <v>0</v>
      </c>
      <c r="F93" s="47">
        <f>'Input MONITORIZARE'!G51</f>
        <v>0</v>
      </c>
      <c r="G93" s="47">
        <f>'Input MONITORIZARE'!H51</f>
        <v>0</v>
      </c>
      <c r="H93" s="47">
        <f>'Input MONITORIZARE'!I51</f>
        <v>0</v>
      </c>
      <c r="I93" s="47">
        <f>'Input MONITORIZARE'!J51</f>
        <v>0</v>
      </c>
      <c r="J93" s="47">
        <f>'Input MONITORIZARE'!K51</f>
        <v>0</v>
      </c>
      <c r="K93" s="47">
        <f>'Input MONITORIZARE'!L51</f>
        <v>0</v>
      </c>
    </row>
    <row r="94" spans="2:11" x14ac:dyDescent="0.2">
      <c r="B94" s="78">
        <v>3</v>
      </c>
      <c r="C94" s="78" t="s">
        <v>27</v>
      </c>
      <c r="D94" s="78" t="s">
        <v>25</v>
      </c>
      <c r="E94" s="47">
        <f>'Input MONITORIZARE'!F52</f>
        <v>0</v>
      </c>
      <c r="F94" s="47">
        <f>'Input MONITORIZARE'!G52</f>
        <v>0</v>
      </c>
      <c r="G94" s="47">
        <f>'Input MONITORIZARE'!H52</f>
        <v>0</v>
      </c>
      <c r="H94" s="47">
        <f>'Input MONITORIZARE'!I52</f>
        <v>0</v>
      </c>
      <c r="I94" s="47">
        <f>'Input MONITORIZARE'!J52</f>
        <v>0</v>
      </c>
      <c r="J94" s="47">
        <f>'Input MONITORIZARE'!K52</f>
        <v>0</v>
      </c>
      <c r="K94" s="47">
        <f>'Input MONITORIZARE'!L52</f>
        <v>0</v>
      </c>
    </row>
    <row r="95" spans="2:11" x14ac:dyDescent="0.2">
      <c r="B95" s="78">
        <v>4</v>
      </c>
      <c r="C95" s="78" t="s">
        <v>28</v>
      </c>
      <c r="D95" s="78" t="s">
        <v>25</v>
      </c>
      <c r="E95" s="47">
        <f>'Input MONITORIZARE'!F53</f>
        <v>0</v>
      </c>
      <c r="F95" s="47">
        <f>'Input MONITORIZARE'!G53</f>
        <v>0</v>
      </c>
      <c r="G95" s="47">
        <f>'Input MONITORIZARE'!H53</f>
        <v>0</v>
      </c>
      <c r="H95" s="47">
        <f>'Input MONITORIZARE'!I53</f>
        <v>0</v>
      </c>
      <c r="I95" s="47">
        <f>'Input MONITORIZARE'!J53</f>
        <v>0</v>
      </c>
      <c r="J95" s="47">
        <f>'Input MONITORIZARE'!K53</f>
        <v>0</v>
      </c>
      <c r="K95" s="47">
        <f>'Input MONITORIZARE'!L53</f>
        <v>0</v>
      </c>
    </row>
    <row r="96" spans="2:11" x14ac:dyDescent="0.2">
      <c r="B96" s="78">
        <v>5</v>
      </c>
      <c r="C96" s="78" t="s">
        <v>29</v>
      </c>
      <c r="D96" s="78" t="s">
        <v>25</v>
      </c>
      <c r="E96" s="47">
        <f>'Input MONITORIZARE'!F54</f>
        <v>0</v>
      </c>
      <c r="F96" s="47">
        <f>'Input MONITORIZARE'!G54</f>
        <v>0</v>
      </c>
      <c r="G96" s="47">
        <f>'Input MONITORIZARE'!H54</f>
        <v>0</v>
      </c>
      <c r="H96" s="47">
        <f>'Input MONITORIZARE'!I54</f>
        <v>0</v>
      </c>
      <c r="I96" s="47">
        <f>'Input MONITORIZARE'!J54</f>
        <v>0</v>
      </c>
      <c r="J96" s="47">
        <f>'Input MONITORIZARE'!K54</f>
        <v>0</v>
      </c>
      <c r="K96" s="47">
        <f>'Input MONITORIZARE'!L54</f>
        <v>0</v>
      </c>
    </row>
    <row r="97" spans="2:11" ht="24" x14ac:dyDescent="0.2">
      <c r="B97" s="78">
        <v>6</v>
      </c>
      <c r="C97" s="79" t="s">
        <v>30</v>
      </c>
      <c r="D97" s="78" t="s">
        <v>25</v>
      </c>
      <c r="E97" s="241">
        <f>SUM(E92:E96)</f>
        <v>0</v>
      </c>
      <c r="F97" s="241">
        <f t="shared" ref="F97:K97" si="22">SUM(F92:F96)</f>
        <v>0</v>
      </c>
      <c r="G97" s="241">
        <f t="shared" si="22"/>
        <v>0</v>
      </c>
      <c r="H97" s="241">
        <f t="shared" si="22"/>
        <v>0</v>
      </c>
      <c r="I97" s="241">
        <f t="shared" si="22"/>
        <v>0</v>
      </c>
      <c r="J97" s="241">
        <f t="shared" si="22"/>
        <v>0</v>
      </c>
      <c r="K97" s="241">
        <f t="shared" si="22"/>
        <v>0</v>
      </c>
    </row>
    <row r="98" spans="2:11" ht="36" x14ac:dyDescent="0.2">
      <c r="B98" s="78">
        <v>7</v>
      </c>
      <c r="C98" s="78" t="s">
        <v>31</v>
      </c>
      <c r="D98" s="78" t="s">
        <v>25</v>
      </c>
      <c r="E98" s="47">
        <f>'Input MONITORIZARE'!F56</f>
        <v>0</v>
      </c>
      <c r="F98" s="47">
        <f>'Input MONITORIZARE'!G56</f>
        <v>0</v>
      </c>
      <c r="G98" s="47">
        <f>'Input MONITORIZARE'!H56</f>
        <v>0</v>
      </c>
      <c r="H98" s="47">
        <f>'Input MONITORIZARE'!I56</f>
        <v>0</v>
      </c>
      <c r="I98" s="47">
        <f>'Input MONITORIZARE'!J56</f>
        <v>0</v>
      </c>
      <c r="J98" s="47">
        <f>'Input MONITORIZARE'!K56</f>
        <v>0</v>
      </c>
      <c r="K98" s="47">
        <f>'Input MONITORIZARE'!L56</f>
        <v>0</v>
      </c>
    </row>
    <row r="99" spans="2:11" ht="36" x14ac:dyDescent="0.2">
      <c r="B99" s="81">
        <v>8</v>
      </c>
      <c r="C99" s="82" t="s">
        <v>353</v>
      </c>
      <c r="D99" s="78" t="s">
        <v>25</v>
      </c>
      <c r="E99" s="47"/>
      <c r="F99" s="47"/>
      <c r="G99" s="47"/>
      <c r="H99" s="47"/>
      <c r="I99" s="47"/>
      <c r="J99" s="47"/>
      <c r="K99" s="47"/>
    </row>
    <row r="100" spans="2:11" x14ac:dyDescent="0.2">
      <c r="B100" s="81">
        <v>9</v>
      </c>
      <c r="C100" s="83" t="s">
        <v>32</v>
      </c>
      <c r="D100" s="78" t="s">
        <v>25</v>
      </c>
      <c r="E100" s="80">
        <f>SUM(E97:E98)</f>
        <v>0</v>
      </c>
      <c r="F100" s="80">
        <f t="shared" ref="F100:K100" si="23">SUM(F97:F98)</f>
        <v>0</v>
      </c>
      <c r="G100" s="80">
        <f t="shared" si="23"/>
        <v>0</v>
      </c>
      <c r="H100" s="80">
        <f t="shared" si="23"/>
        <v>0</v>
      </c>
      <c r="I100" s="80">
        <f t="shared" si="23"/>
        <v>0</v>
      </c>
      <c r="J100" s="80">
        <f t="shared" si="23"/>
        <v>0</v>
      </c>
      <c r="K100" s="80">
        <f t="shared" si="23"/>
        <v>0</v>
      </c>
    </row>
    <row r="101" spans="2:11" x14ac:dyDescent="0.2">
      <c r="B101" s="96"/>
      <c r="C101" s="97" t="s">
        <v>21</v>
      </c>
      <c r="D101" s="98"/>
      <c r="E101" s="98"/>
      <c r="F101" s="98"/>
      <c r="G101" s="98"/>
      <c r="H101" s="98"/>
      <c r="I101" s="98"/>
      <c r="J101" s="98"/>
      <c r="K101" s="107"/>
    </row>
    <row r="102" spans="2:11" x14ac:dyDescent="0.2">
      <c r="B102" s="94">
        <v>1</v>
      </c>
      <c r="C102" s="94" t="s">
        <v>24</v>
      </c>
      <c r="D102" s="94" t="s">
        <v>25</v>
      </c>
      <c r="E102" s="47">
        <f>'Input MONITORIZARE'!F61</f>
        <v>0</v>
      </c>
      <c r="F102" s="47">
        <f>'Input MONITORIZARE'!G61</f>
        <v>0</v>
      </c>
      <c r="G102" s="47">
        <f>'Input MONITORIZARE'!H61</f>
        <v>0</v>
      </c>
      <c r="H102" s="47">
        <f>'Input MONITORIZARE'!I61</f>
        <v>0</v>
      </c>
      <c r="I102" s="47">
        <f>'Input MONITORIZARE'!J61</f>
        <v>0</v>
      </c>
      <c r="J102" s="47">
        <f>'Input MONITORIZARE'!K61</f>
        <v>0</v>
      </c>
      <c r="K102" s="47">
        <f>'Input MONITORIZARE'!L61</f>
        <v>0</v>
      </c>
    </row>
    <row r="103" spans="2:11" x14ac:dyDescent="0.2">
      <c r="B103" s="78">
        <v>2</v>
      </c>
      <c r="C103" s="78" t="s">
        <v>26</v>
      </c>
      <c r="D103" s="78" t="s">
        <v>25</v>
      </c>
      <c r="E103" s="47">
        <f>'Input MONITORIZARE'!F62</f>
        <v>0</v>
      </c>
      <c r="F103" s="47">
        <f>'Input MONITORIZARE'!G62</f>
        <v>0</v>
      </c>
      <c r="G103" s="47">
        <f>'Input MONITORIZARE'!H62</f>
        <v>0</v>
      </c>
      <c r="H103" s="47">
        <f>'Input MONITORIZARE'!I62</f>
        <v>0</v>
      </c>
      <c r="I103" s="47">
        <f>'Input MONITORIZARE'!J62</f>
        <v>0</v>
      </c>
      <c r="J103" s="47">
        <f>'Input MONITORIZARE'!K62</f>
        <v>0</v>
      </c>
      <c r="K103" s="47">
        <f>'Input MONITORIZARE'!L62</f>
        <v>0</v>
      </c>
    </row>
    <row r="104" spans="2:11" x14ac:dyDescent="0.2">
      <c r="B104" s="78">
        <v>3</v>
      </c>
      <c r="C104" s="78" t="s">
        <v>27</v>
      </c>
      <c r="D104" s="78" t="s">
        <v>25</v>
      </c>
      <c r="E104" s="47">
        <f>'Input MONITORIZARE'!F63</f>
        <v>0</v>
      </c>
      <c r="F104" s="47">
        <f>'Input MONITORIZARE'!G63</f>
        <v>0</v>
      </c>
      <c r="G104" s="47">
        <f>'Input MONITORIZARE'!H63</f>
        <v>0</v>
      </c>
      <c r="H104" s="47">
        <f>'Input MONITORIZARE'!I63</f>
        <v>0</v>
      </c>
      <c r="I104" s="47">
        <f>'Input MONITORIZARE'!J63</f>
        <v>0</v>
      </c>
      <c r="J104" s="47">
        <f>'Input MONITORIZARE'!K63</f>
        <v>0</v>
      </c>
      <c r="K104" s="47">
        <f>'Input MONITORIZARE'!L63</f>
        <v>0</v>
      </c>
    </row>
    <row r="105" spans="2:11" x14ac:dyDescent="0.2">
      <c r="B105" s="78">
        <v>4</v>
      </c>
      <c r="C105" s="78" t="s">
        <v>28</v>
      </c>
      <c r="D105" s="78" t="s">
        <v>25</v>
      </c>
      <c r="E105" s="47">
        <f>'Input MONITORIZARE'!F64</f>
        <v>0</v>
      </c>
      <c r="F105" s="47">
        <f>'Input MONITORIZARE'!G64</f>
        <v>0</v>
      </c>
      <c r="G105" s="47">
        <f>'Input MONITORIZARE'!H64</f>
        <v>0</v>
      </c>
      <c r="H105" s="47">
        <f>'Input MONITORIZARE'!I64</f>
        <v>0</v>
      </c>
      <c r="I105" s="47">
        <f>'Input MONITORIZARE'!J64</f>
        <v>0</v>
      </c>
      <c r="J105" s="47">
        <f>'Input MONITORIZARE'!K64</f>
        <v>0</v>
      </c>
      <c r="K105" s="47">
        <f>'Input MONITORIZARE'!L64</f>
        <v>0</v>
      </c>
    </row>
    <row r="106" spans="2:11" x14ac:dyDescent="0.2">
      <c r="B106" s="78">
        <v>5</v>
      </c>
      <c r="C106" s="78" t="s">
        <v>29</v>
      </c>
      <c r="D106" s="78" t="s">
        <v>25</v>
      </c>
      <c r="E106" s="47">
        <f>'Input MONITORIZARE'!F65</f>
        <v>0</v>
      </c>
      <c r="F106" s="47">
        <f>'Input MONITORIZARE'!G65</f>
        <v>0</v>
      </c>
      <c r="G106" s="47">
        <f>'Input MONITORIZARE'!H65</f>
        <v>0</v>
      </c>
      <c r="H106" s="47">
        <f>'Input MONITORIZARE'!I65</f>
        <v>0</v>
      </c>
      <c r="I106" s="47">
        <f>'Input MONITORIZARE'!J65</f>
        <v>0</v>
      </c>
      <c r="J106" s="47">
        <f>'Input MONITORIZARE'!K65</f>
        <v>0</v>
      </c>
      <c r="K106" s="47">
        <f>'Input MONITORIZARE'!L65</f>
        <v>0</v>
      </c>
    </row>
    <row r="107" spans="2:11" ht="24" x14ac:dyDescent="0.2">
      <c r="B107" s="78">
        <v>6</v>
      </c>
      <c r="C107" s="79" t="s">
        <v>34</v>
      </c>
      <c r="D107" s="78" t="s">
        <v>25</v>
      </c>
      <c r="E107" s="241">
        <f>SUM(E102:E106)</f>
        <v>0</v>
      </c>
      <c r="F107" s="241">
        <f t="shared" ref="F107:K107" si="24">SUM(F102:F106)</f>
        <v>0</v>
      </c>
      <c r="G107" s="241">
        <f t="shared" si="24"/>
        <v>0</v>
      </c>
      <c r="H107" s="241">
        <f t="shared" si="24"/>
        <v>0</v>
      </c>
      <c r="I107" s="241">
        <f t="shared" si="24"/>
        <v>0</v>
      </c>
      <c r="J107" s="241">
        <f t="shared" si="24"/>
        <v>0</v>
      </c>
      <c r="K107" s="241">
        <f t="shared" si="24"/>
        <v>0</v>
      </c>
    </row>
    <row r="108" spans="2:11" ht="36" x14ac:dyDescent="0.2">
      <c r="B108" s="78">
        <v>7</v>
      </c>
      <c r="C108" s="78" t="s">
        <v>31</v>
      </c>
      <c r="D108" s="78" t="s">
        <v>25</v>
      </c>
      <c r="E108" s="47">
        <f>'Input MONITORIZARE'!F67</f>
        <v>0</v>
      </c>
      <c r="F108" s="47">
        <f>'Input MONITORIZARE'!G67</f>
        <v>0</v>
      </c>
      <c r="G108" s="47">
        <f>'Input MONITORIZARE'!H67</f>
        <v>0</v>
      </c>
      <c r="H108" s="47">
        <f>'Input MONITORIZARE'!I67</f>
        <v>0</v>
      </c>
      <c r="I108" s="47">
        <f>'Input MONITORIZARE'!J67</f>
        <v>0</v>
      </c>
      <c r="J108" s="47">
        <f>'Input MONITORIZARE'!K67</f>
        <v>0</v>
      </c>
      <c r="K108" s="47">
        <f>'Input MONITORIZARE'!L67</f>
        <v>0</v>
      </c>
    </row>
    <row r="109" spans="2:11" ht="36" x14ac:dyDescent="0.2">
      <c r="B109" s="81">
        <v>8</v>
      </c>
      <c r="C109" s="82" t="s">
        <v>353</v>
      </c>
      <c r="D109" s="81" t="s">
        <v>25</v>
      </c>
      <c r="E109" s="427"/>
      <c r="F109" s="427"/>
      <c r="G109" s="427"/>
      <c r="H109" s="427"/>
      <c r="I109" s="427"/>
      <c r="J109" s="427"/>
      <c r="K109" s="427"/>
    </row>
    <row r="110" spans="2:11" x14ac:dyDescent="0.2">
      <c r="B110" s="78">
        <v>9</v>
      </c>
      <c r="C110" s="79" t="s">
        <v>32</v>
      </c>
      <c r="D110" s="78" t="s">
        <v>25</v>
      </c>
      <c r="E110" s="80">
        <f>SUM(E107:E108)</f>
        <v>0</v>
      </c>
      <c r="F110" s="80">
        <f t="shared" ref="F110:K110" si="25">SUM(F107:F108)</f>
        <v>0</v>
      </c>
      <c r="G110" s="80">
        <f t="shared" si="25"/>
        <v>0</v>
      </c>
      <c r="H110" s="241">
        <f t="shared" si="25"/>
        <v>0</v>
      </c>
      <c r="I110" s="80">
        <f t="shared" si="25"/>
        <v>0</v>
      </c>
      <c r="J110" s="80">
        <f t="shared" si="25"/>
        <v>0</v>
      </c>
      <c r="K110" s="80">
        <f t="shared" si="25"/>
        <v>0</v>
      </c>
    </row>
    <row r="111" spans="2:11" ht="3" customHeight="1" x14ac:dyDescent="0.2">
      <c r="B111" s="417"/>
      <c r="K111" s="418"/>
    </row>
    <row r="112" spans="2:11" ht="26.25" customHeight="1" x14ac:dyDescent="0.2">
      <c r="B112" s="174"/>
      <c r="C112" s="250" t="s">
        <v>413</v>
      </c>
      <c r="D112" s="251"/>
      <c r="F112" s="681"/>
      <c r="G112" s="681"/>
      <c r="H112" s="681"/>
      <c r="I112" s="405"/>
      <c r="J112" s="405"/>
      <c r="K112" s="409"/>
    </row>
    <row r="113" spans="2:13" ht="3" customHeight="1" x14ac:dyDescent="0.2">
      <c r="B113" s="410"/>
      <c r="C113" s="411"/>
      <c r="D113" s="411"/>
      <c r="E113" s="411"/>
      <c r="F113" s="411"/>
      <c r="G113" s="411"/>
      <c r="H113" s="411"/>
      <c r="I113" s="411"/>
      <c r="J113" s="411"/>
      <c r="K113" s="412"/>
    </row>
    <row r="115" spans="2:13" x14ac:dyDescent="0.2">
      <c r="B115" s="240" t="s">
        <v>233</v>
      </c>
    </row>
    <row r="116" spans="2:13" ht="24" x14ac:dyDescent="0.2">
      <c r="B116" s="123" t="s">
        <v>11</v>
      </c>
      <c r="C116" s="123" t="s">
        <v>14</v>
      </c>
      <c r="D116" s="123" t="s">
        <v>13</v>
      </c>
      <c r="E116" s="123">
        <v>2019</v>
      </c>
      <c r="F116" s="123">
        <v>2020</v>
      </c>
      <c r="G116" s="123">
        <v>2021</v>
      </c>
      <c r="H116" s="233">
        <v>2022</v>
      </c>
      <c r="I116" s="123">
        <v>2023</v>
      </c>
      <c r="J116" s="123">
        <v>2024</v>
      </c>
      <c r="K116" s="123">
        <v>2025</v>
      </c>
      <c r="M116" s="30" t="s">
        <v>109</v>
      </c>
    </row>
    <row r="117" spans="2:13" x14ac:dyDescent="0.2">
      <c r="B117" s="196"/>
      <c r="C117" s="234" t="s">
        <v>105</v>
      </c>
      <c r="D117" s="196"/>
      <c r="E117" s="196"/>
      <c r="F117" s="196"/>
      <c r="G117" s="196"/>
      <c r="H117" s="196"/>
      <c r="I117" s="196"/>
      <c r="J117" s="196"/>
      <c r="K117" s="196"/>
    </row>
    <row r="118" spans="2:13" ht="24" x14ac:dyDescent="0.2">
      <c r="B118" s="64">
        <v>1</v>
      </c>
      <c r="C118" s="69" t="s">
        <v>20</v>
      </c>
      <c r="D118" s="66" t="s">
        <v>23</v>
      </c>
      <c r="E118" s="246">
        <f>'Input PJGD'!F32</f>
        <v>0.65</v>
      </c>
      <c r="F118" s="246">
        <f>'Input PJGD'!G32</f>
        <v>0.64</v>
      </c>
      <c r="G118" s="246">
        <f>'Input PJGD'!H32</f>
        <v>0.64</v>
      </c>
      <c r="H118" s="246">
        <f>'Input PJGD'!I32</f>
        <v>0.63</v>
      </c>
      <c r="I118" s="246">
        <f>'Input PJGD'!J32</f>
        <v>0.62</v>
      </c>
      <c r="J118" s="246">
        <f>'Input PJGD'!K32</f>
        <v>0.61</v>
      </c>
      <c r="K118" s="246">
        <f>'Input PJGD'!L32</f>
        <v>0.6</v>
      </c>
    </row>
    <row r="119" spans="2:13" ht="24" x14ac:dyDescent="0.2">
      <c r="B119" s="64">
        <v>2</v>
      </c>
      <c r="C119" s="69" t="s">
        <v>21</v>
      </c>
      <c r="D119" s="66" t="s">
        <v>23</v>
      </c>
      <c r="E119" s="246">
        <f>'Input PJGD'!F33</f>
        <v>0.3</v>
      </c>
      <c r="F119" s="246">
        <f>'Input PJGD'!G33</f>
        <v>0.28999999999999998</v>
      </c>
      <c r="G119" s="246">
        <f>'Input PJGD'!H33</f>
        <v>0.28999999999999998</v>
      </c>
      <c r="H119" s="246">
        <f>'Input PJGD'!I33</f>
        <v>0.28000000000000003</v>
      </c>
      <c r="I119" s="246">
        <f>'Input PJGD'!J33</f>
        <v>0.28000000000000003</v>
      </c>
      <c r="J119" s="246">
        <f>'Input PJGD'!K33</f>
        <v>0.28000000000000003</v>
      </c>
      <c r="K119" s="246">
        <f>'Input PJGD'!L33</f>
        <v>0.27</v>
      </c>
    </row>
    <row r="120" spans="2:13" x14ac:dyDescent="0.2">
      <c r="B120" s="60"/>
      <c r="C120" s="61" t="s">
        <v>77</v>
      </c>
      <c r="D120" s="62"/>
      <c r="E120" s="62"/>
      <c r="F120" s="62"/>
      <c r="G120" s="62"/>
      <c r="H120" s="62"/>
      <c r="I120" s="62"/>
      <c r="J120" s="62"/>
      <c r="K120" s="63"/>
    </row>
    <row r="121" spans="2:13" ht="24" x14ac:dyDescent="0.2">
      <c r="B121" s="64">
        <v>1</v>
      </c>
      <c r="C121" s="69" t="s">
        <v>20</v>
      </c>
      <c r="D121" s="66" t="s">
        <v>23</v>
      </c>
      <c r="E121" s="246">
        <f t="shared" ref="E121:J121" si="26">IF(E28=0,"na",ROUND((((E92+E98)*1000)/365)/E28,4))</f>
        <v>0</v>
      </c>
      <c r="F121" s="246">
        <f>IF(F28=0,"na",ROUND((((F92+F98)*1000)/365)/F28,4))</f>
        <v>0</v>
      </c>
      <c r="G121" s="246">
        <f>IF(G28=0,"na",ROUND((((G92+G98)*1000)/365)/G28,4))</f>
        <v>0</v>
      </c>
      <c r="H121" s="246">
        <f>IF(H28=0,"na",ROUND((((H92+H98)*1000)/365)/H28,6))</f>
        <v>0</v>
      </c>
      <c r="I121" s="247" t="str">
        <f t="shared" si="26"/>
        <v>na</v>
      </c>
      <c r="J121" s="247" t="str">
        <f t="shared" si="26"/>
        <v>na</v>
      </c>
      <c r="K121" s="247" t="str">
        <f>IF(K28=0,"na",ROUND((((K92+K98)*1000)/365)/K28,0))</f>
        <v>na</v>
      </c>
    </row>
    <row r="122" spans="2:13" ht="24" x14ac:dyDescent="0.2">
      <c r="B122" s="64">
        <v>2</v>
      </c>
      <c r="C122" s="69" t="s">
        <v>21</v>
      </c>
      <c r="D122" s="66" t="s">
        <v>23</v>
      </c>
      <c r="E122" s="246">
        <f t="shared" ref="E122:K122" si="27">IF(E29=0,"na",ROUND((((E102+E108)*1000)/365)/E29,4))</f>
        <v>0</v>
      </c>
      <c r="F122" s="246">
        <f>IF(F29=0,"na",ROUND((((F102+F108)*1000)/365)/F29,4))</f>
        <v>0</v>
      </c>
      <c r="G122" s="246">
        <f>IF(G29=0,"na",ROUND((((G102+G108)*1000)/365)/G29,4))</f>
        <v>0</v>
      </c>
      <c r="H122" s="246">
        <f>IF(H29=0,"na",ROUND((((H102+H108)*1000)/365)/H29,4))</f>
        <v>0</v>
      </c>
      <c r="I122" s="247" t="str">
        <f t="shared" si="27"/>
        <v>na</v>
      </c>
      <c r="J122" s="247" t="str">
        <f t="shared" si="27"/>
        <v>na</v>
      </c>
      <c r="K122" s="247" t="str">
        <f t="shared" si="27"/>
        <v>na</v>
      </c>
    </row>
    <row r="123" spans="2:13" x14ac:dyDescent="0.2">
      <c r="B123" s="248"/>
      <c r="C123" s="248"/>
    </row>
    <row r="124" spans="2:13" x14ac:dyDescent="0.2">
      <c r="B124" s="238" t="s">
        <v>234</v>
      </c>
    </row>
    <row r="125" spans="2:13" ht="24" x14ac:dyDescent="0.2">
      <c r="B125" s="233" t="s">
        <v>11</v>
      </c>
      <c r="C125" s="123" t="s">
        <v>14</v>
      </c>
      <c r="D125" s="233" t="s">
        <v>13</v>
      </c>
      <c r="E125" s="123">
        <v>2019</v>
      </c>
      <c r="F125" s="123">
        <v>2020</v>
      </c>
      <c r="G125" s="123">
        <v>2021</v>
      </c>
      <c r="H125" s="123">
        <v>2022</v>
      </c>
      <c r="I125" s="123">
        <v>2023</v>
      </c>
      <c r="J125" s="123">
        <v>2024</v>
      </c>
      <c r="K125" s="123">
        <v>2025</v>
      </c>
    </row>
    <row r="126" spans="2:13" x14ac:dyDescent="0.2">
      <c r="B126" s="168">
        <v>1</v>
      </c>
      <c r="C126" s="403" t="s">
        <v>20</v>
      </c>
      <c r="D126" s="404" t="s">
        <v>36</v>
      </c>
      <c r="E126" s="423">
        <f t="shared" ref="E126:K127" si="28">IF(E121="na","na",(E121/E118)-1)</f>
        <v>-1</v>
      </c>
      <c r="F126" s="423">
        <f t="shared" si="28"/>
        <v>-1</v>
      </c>
      <c r="G126" s="423">
        <f t="shared" si="28"/>
        <v>-1</v>
      </c>
      <c r="H126" s="423">
        <f t="shared" si="28"/>
        <v>-1</v>
      </c>
      <c r="I126" s="423" t="str">
        <f t="shared" si="28"/>
        <v>na</v>
      </c>
      <c r="J126" s="423" t="str">
        <f t="shared" si="28"/>
        <v>na</v>
      </c>
      <c r="K126" s="423" t="str">
        <f t="shared" si="28"/>
        <v>na</v>
      </c>
    </row>
    <row r="127" spans="2:13" x14ac:dyDescent="0.2">
      <c r="B127" s="64">
        <v>2</v>
      </c>
      <c r="C127" s="69" t="s">
        <v>21</v>
      </c>
      <c r="D127" s="66" t="s">
        <v>36</v>
      </c>
      <c r="E127" s="428">
        <f t="shared" si="28"/>
        <v>-1</v>
      </c>
      <c r="F127" s="428">
        <f t="shared" si="28"/>
        <v>-1</v>
      </c>
      <c r="G127" s="428">
        <f t="shared" si="28"/>
        <v>-1</v>
      </c>
      <c r="H127" s="428">
        <f t="shared" si="28"/>
        <v>-1</v>
      </c>
      <c r="I127" s="428" t="str">
        <f t="shared" si="28"/>
        <v>na</v>
      </c>
      <c r="J127" s="428" t="str">
        <f t="shared" si="28"/>
        <v>na</v>
      </c>
      <c r="K127" s="428" t="str">
        <f t="shared" si="28"/>
        <v>na</v>
      </c>
    </row>
    <row r="128" spans="2:13" ht="3" customHeight="1" x14ac:dyDescent="0.2">
      <c r="B128" s="417"/>
      <c r="K128" s="418"/>
    </row>
    <row r="129" spans="2:11" ht="26.25" customHeight="1" x14ac:dyDescent="0.2">
      <c r="B129" s="174"/>
      <c r="C129" s="250" t="s">
        <v>235</v>
      </c>
      <c r="D129" s="251"/>
      <c r="F129" s="681"/>
      <c r="G129" s="681"/>
      <c r="H129" s="681"/>
      <c r="I129" s="405"/>
      <c r="J129" s="405"/>
      <c r="K129" s="409"/>
    </row>
    <row r="130" spans="2:11" ht="3" customHeight="1" x14ac:dyDescent="0.2">
      <c r="B130" s="410"/>
      <c r="C130" s="411"/>
      <c r="D130" s="411"/>
      <c r="E130" s="411"/>
      <c r="F130" s="411"/>
      <c r="G130" s="411"/>
      <c r="H130" s="411"/>
      <c r="I130" s="411"/>
      <c r="J130" s="411"/>
      <c r="K130" s="412"/>
    </row>
    <row r="131" spans="2:11" ht="3" customHeight="1" x14ac:dyDescent="0.2">
      <c r="B131" s="417"/>
      <c r="K131" s="418"/>
    </row>
    <row r="132" spans="2:11" ht="26.25" customHeight="1" x14ac:dyDescent="0.2">
      <c r="B132" s="174"/>
      <c r="C132" s="250" t="s">
        <v>236</v>
      </c>
      <c r="D132" s="251"/>
      <c r="F132" s="685"/>
      <c r="G132" s="685"/>
      <c r="H132" s="685"/>
      <c r="I132" s="425"/>
      <c r="J132" s="425"/>
      <c r="K132" s="426"/>
    </row>
    <row r="133" spans="2:11" ht="3" customHeight="1" x14ac:dyDescent="0.2">
      <c r="B133" s="410"/>
      <c r="C133" s="411"/>
      <c r="D133" s="411"/>
      <c r="E133" s="411"/>
      <c r="F133" s="411"/>
      <c r="G133" s="411"/>
      <c r="H133" s="411"/>
      <c r="I133" s="411"/>
      <c r="J133" s="411"/>
      <c r="K133" s="412"/>
    </row>
    <row r="135" spans="2:11" x14ac:dyDescent="0.2">
      <c r="B135" s="238" t="s">
        <v>454</v>
      </c>
    </row>
    <row r="136" spans="2:11" ht="24" x14ac:dyDescent="0.2">
      <c r="B136" s="233" t="s">
        <v>11</v>
      </c>
      <c r="C136" s="123" t="s">
        <v>14</v>
      </c>
      <c r="D136" s="233" t="s">
        <v>13</v>
      </c>
      <c r="E136" s="123">
        <v>2019</v>
      </c>
      <c r="F136" s="123">
        <v>2020</v>
      </c>
      <c r="G136" s="123">
        <v>2021</v>
      </c>
      <c r="H136" s="123">
        <v>2022</v>
      </c>
      <c r="I136" s="123">
        <v>2023</v>
      </c>
      <c r="J136" s="123">
        <v>2024</v>
      </c>
      <c r="K136" s="123">
        <v>2025</v>
      </c>
    </row>
    <row r="137" spans="2:11" x14ac:dyDescent="0.2">
      <c r="B137" s="64">
        <v>1</v>
      </c>
      <c r="C137" s="69" t="s">
        <v>20</v>
      </c>
      <c r="D137" s="66" t="s">
        <v>36</v>
      </c>
      <c r="E137" s="239" t="str">
        <f>IF(E100=0,"na",(E100/E67)-1)</f>
        <v>na</v>
      </c>
      <c r="F137" s="239" t="str">
        <f t="shared" ref="F137:K137" si="29">IF(F100=0,"na",(F100/F67)-1)</f>
        <v>na</v>
      </c>
      <c r="G137" s="239" t="str">
        <f t="shared" si="29"/>
        <v>na</v>
      </c>
      <c r="H137" s="239" t="str">
        <f t="shared" si="29"/>
        <v>na</v>
      </c>
      <c r="I137" s="239" t="str">
        <f t="shared" si="29"/>
        <v>na</v>
      </c>
      <c r="J137" s="239" t="str">
        <f t="shared" si="29"/>
        <v>na</v>
      </c>
      <c r="K137" s="239" t="str">
        <f t="shared" si="29"/>
        <v>na</v>
      </c>
    </row>
    <row r="138" spans="2:11" x14ac:dyDescent="0.2">
      <c r="B138" s="64">
        <v>2</v>
      </c>
      <c r="C138" s="69" t="s">
        <v>21</v>
      </c>
      <c r="D138" s="66" t="s">
        <v>36</v>
      </c>
      <c r="E138" s="239" t="str">
        <f>IF(E110=0,"na",(E110/E76)-1)</f>
        <v>na</v>
      </c>
      <c r="F138" s="239" t="str">
        <f t="shared" ref="F138:K138" si="30">IF(F110=0,"na",(F110/F76)-1)</f>
        <v>na</v>
      </c>
      <c r="G138" s="239" t="str">
        <f t="shared" si="30"/>
        <v>na</v>
      </c>
      <c r="H138" s="239" t="str">
        <f t="shared" si="30"/>
        <v>na</v>
      </c>
      <c r="I138" s="239" t="str">
        <f t="shared" si="30"/>
        <v>na</v>
      </c>
      <c r="J138" s="239" t="str">
        <f t="shared" si="30"/>
        <v>na</v>
      </c>
      <c r="K138" s="239" t="str">
        <f t="shared" si="30"/>
        <v>na</v>
      </c>
    </row>
    <row r="139" spans="2:11" x14ac:dyDescent="0.2">
      <c r="B139" s="168">
        <v>3</v>
      </c>
      <c r="C139" s="403" t="s">
        <v>409</v>
      </c>
      <c r="D139" s="404" t="s">
        <v>36</v>
      </c>
      <c r="E139" s="423" t="str">
        <f>IF(E89=0,"na",(E89/E57)-1)</f>
        <v>na</v>
      </c>
      <c r="F139" s="423" t="str">
        <f t="shared" ref="F139:K139" si="31">IF(F89=0,"na",(F89/F57)-1)</f>
        <v>na</v>
      </c>
      <c r="G139" s="423" t="str">
        <f t="shared" si="31"/>
        <v>na</v>
      </c>
      <c r="H139" s="423" t="str">
        <f t="shared" si="31"/>
        <v>na</v>
      </c>
      <c r="I139" s="423" t="str">
        <f t="shared" si="31"/>
        <v>na</v>
      </c>
      <c r="J139" s="423" t="str">
        <f t="shared" si="31"/>
        <v>na</v>
      </c>
      <c r="K139" s="423" t="str">
        <f t="shared" si="31"/>
        <v>na</v>
      </c>
    </row>
    <row r="140" spans="2:11" ht="3" customHeight="1" x14ac:dyDescent="0.2">
      <c r="B140" s="406"/>
      <c r="C140" s="407"/>
      <c r="D140" s="407"/>
      <c r="E140" s="407"/>
      <c r="F140" s="407"/>
      <c r="G140" s="407"/>
      <c r="H140" s="407"/>
      <c r="I140" s="407"/>
      <c r="J140" s="407"/>
      <c r="K140" s="408"/>
    </row>
    <row r="141" spans="2:11" ht="26.25" customHeight="1" x14ac:dyDescent="0.2">
      <c r="B141" s="174"/>
      <c r="C141" s="250" t="s">
        <v>410</v>
      </c>
      <c r="D141" s="251"/>
      <c r="E141" s="405"/>
      <c r="F141" s="681"/>
      <c r="G141" s="681"/>
      <c r="H141" s="681"/>
      <c r="I141" s="405"/>
      <c r="J141" s="405"/>
      <c r="K141" s="409"/>
    </row>
    <row r="142" spans="2:11" ht="3" customHeight="1" x14ac:dyDescent="0.2">
      <c r="B142" s="410"/>
      <c r="C142" s="411"/>
      <c r="D142" s="411"/>
      <c r="E142" s="411"/>
      <c r="F142" s="411"/>
      <c r="G142" s="411"/>
      <c r="H142" s="411"/>
      <c r="I142" s="411"/>
      <c r="J142" s="411"/>
      <c r="K142" s="412"/>
    </row>
    <row r="143" spans="2:11" ht="3" customHeight="1" x14ac:dyDescent="0.2">
      <c r="B143" s="417"/>
      <c r="K143" s="418"/>
    </row>
    <row r="144" spans="2:11" ht="26.25" customHeight="1" x14ac:dyDescent="0.2">
      <c r="B144" s="174"/>
      <c r="C144" s="250" t="s">
        <v>412</v>
      </c>
      <c r="D144" s="251"/>
      <c r="E144" s="405"/>
      <c r="F144" s="681"/>
      <c r="G144" s="681"/>
      <c r="H144" s="681"/>
      <c r="I144" s="405"/>
      <c r="J144" s="405"/>
      <c r="K144" s="409"/>
    </row>
    <row r="145" spans="2:11" ht="3" customHeight="1" x14ac:dyDescent="0.2">
      <c r="B145" s="410"/>
      <c r="C145" s="411"/>
      <c r="D145" s="411"/>
      <c r="E145" s="411"/>
      <c r="F145" s="411"/>
      <c r="G145" s="411"/>
      <c r="H145" s="411"/>
      <c r="I145" s="411"/>
      <c r="J145" s="411"/>
      <c r="K145" s="412"/>
    </row>
    <row r="146" spans="2:11" ht="3" customHeight="1" x14ac:dyDescent="0.2">
      <c r="B146" s="417"/>
      <c r="K146" s="418"/>
    </row>
    <row r="147" spans="2:11" ht="26.25" customHeight="1" x14ac:dyDescent="0.2">
      <c r="B147" s="174"/>
      <c r="C147" s="250" t="s">
        <v>411</v>
      </c>
      <c r="D147" s="251"/>
      <c r="E147" s="405"/>
      <c r="F147" s="681"/>
      <c r="G147" s="681"/>
      <c r="H147" s="681"/>
      <c r="I147" s="405"/>
      <c r="J147" s="405"/>
      <c r="K147" s="409"/>
    </row>
    <row r="148" spans="2:11" ht="3" customHeight="1" x14ac:dyDescent="0.2">
      <c r="B148" s="410"/>
      <c r="C148" s="411"/>
      <c r="D148" s="411"/>
      <c r="E148" s="411"/>
      <c r="F148" s="411"/>
      <c r="G148" s="411"/>
      <c r="H148" s="411"/>
      <c r="I148" s="411"/>
      <c r="J148" s="411"/>
      <c r="K148" s="412"/>
    </row>
    <row r="149" spans="2:11" ht="12.75" thickBot="1" x14ac:dyDescent="0.25">
      <c r="B149" s="249"/>
      <c r="C149" s="250"/>
      <c r="D149" s="251"/>
      <c r="E149" s="251"/>
      <c r="F149" s="251"/>
      <c r="G149" s="251"/>
      <c r="H149" s="251"/>
      <c r="I149" s="251"/>
      <c r="J149" s="251"/>
      <c r="K149" s="251"/>
    </row>
    <row r="150" spans="2:11" ht="12.75" thickBot="1" x14ac:dyDescent="0.25">
      <c r="B150" s="55" t="s">
        <v>35</v>
      </c>
      <c r="C150" s="56"/>
      <c r="D150" s="56"/>
      <c r="E150" s="56"/>
      <c r="F150" s="56"/>
      <c r="G150" s="56"/>
      <c r="H150" s="56"/>
      <c r="I150" s="56"/>
      <c r="J150" s="56"/>
      <c r="K150" s="73"/>
    </row>
    <row r="151" spans="2:11" ht="6.75" customHeight="1" x14ac:dyDescent="0.2"/>
    <row r="152" spans="2:11" ht="24" x14ac:dyDescent="0.2">
      <c r="B152" s="123" t="s">
        <v>11</v>
      </c>
      <c r="C152" s="123" t="s">
        <v>14</v>
      </c>
      <c r="D152" s="123" t="s">
        <v>13</v>
      </c>
      <c r="E152" s="123">
        <v>2019</v>
      </c>
      <c r="F152" s="123">
        <v>2020</v>
      </c>
      <c r="G152" s="123">
        <v>2021</v>
      </c>
      <c r="H152" s="233">
        <v>2022</v>
      </c>
      <c r="I152" s="123">
        <v>2023</v>
      </c>
      <c r="J152" s="123">
        <v>2024</v>
      </c>
      <c r="K152" s="123">
        <v>2025</v>
      </c>
    </row>
    <row r="153" spans="2:11" x14ac:dyDescent="0.2">
      <c r="B153" s="196"/>
      <c r="C153" s="234" t="s">
        <v>105</v>
      </c>
      <c r="D153" s="196"/>
      <c r="E153" s="196"/>
      <c r="F153" s="196"/>
      <c r="G153" s="196"/>
      <c r="H153" s="196"/>
      <c r="I153" s="196"/>
      <c r="J153" s="196"/>
      <c r="K153" s="196"/>
    </row>
    <row r="154" spans="2:11" ht="24" x14ac:dyDescent="0.2">
      <c r="B154" s="64">
        <v>1</v>
      </c>
      <c r="C154" s="69" t="s">
        <v>415</v>
      </c>
      <c r="D154" s="64" t="s">
        <v>414</v>
      </c>
      <c r="E154" s="68">
        <f>'Input PJGD'!F79</f>
        <v>7600</v>
      </c>
      <c r="F154" s="68">
        <f>'Input PJGD'!G79</f>
        <v>8363</v>
      </c>
      <c r="G154" s="68">
        <f>'Input PJGD'!H79</f>
        <v>9133</v>
      </c>
      <c r="H154" s="68">
        <f>'Input PJGD'!I79</f>
        <v>9923</v>
      </c>
      <c r="I154" s="68">
        <f>'Input PJGD'!J79</f>
        <v>10730</v>
      </c>
      <c r="J154" s="68">
        <f>'Input PJGD'!K79</f>
        <v>0</v>
      </c>
      <c r="K154" s="68">
        <f>'Input PJGD'!L79</f>
        <v>0</v>
      </c>
    </row>
    <row r="155" spans="2:11" x14ac:dyDescent="0.2">
      <c r="B155" s="60"/>
      <c r="C155" s="61" t="s">
        <v>77</v>
      </c>
      <c r="D155" s="62"/>
      <c r="E155" s="62"/>
      <c r="F155" s="62"/>
      <c r="G155" s="62"/>
      <c r="H155" s="62"/>
      <c r="I155" s="62"/>
      <c r="J155" s="62"/>
      <c r="K155" s="63"/>
    </row>
    <row r="156" spans="2:11" ht="24" x14ac:dyDescent="0.2">
      <c r="B156" s="64">
        <v>2</v>
      </c>
      <c r="C156" s="69" t="s">
        <v>415</v>
      </c>
      <c r="D156" s="64" t="s">
        <v>414</v>
      </c>
      <c r="E156" s="68">
        <f>'Input MONITORIZARE'!F230</f>
        <v>7759</v>
      </c>
      <c r="F156" s="68">
        <f>'Input MONITORIZARE'!G230</f>
        <v>7892</v>
      </c>
      <c r="G156" s="68">
        <f>'Input MONITORIZARE'!H230</f>
        <v>8616</v>
      </c>
      <c r="H156" s="68">
        <f>'Input MONITORIZARE'!I230</f>
        <v>9425</v>
      </c>
      <c r="I156" s="68">
        <f>'Input MONITORIZARE'!J230</f>
        <v>10330</v>
      </c>
      <c r="J156" s="68">
        <f>'Input MONITORIZARE'!K230</f>
        <v>0</v>
      </c>
      <c r="K156" s="68">
        <f>'Input MONITORIZARE'!L230</f>
        <v>0</v>
      </c>
    </row>
    <row r="157" spans="2:11" x14ac:dyDescent="0.2">
      <c r="B157" s="108"/>
      <c r="C157" s="252" t="s">
        <v>237</v>
      </c>
      <c r="D157" s="110"/>
      <c r="E157" s="110"/>
      <c r="F157" s="110"/>
      <c r="G157" s="110"/>
      <c r="H157" s="110"/>
      <c r="I157" s="110"/>
      <c r="J157" s="110"/>
      <c r="K157" s="111"/>
    </row>
    <row r="158" spans="2:11" x14ac:dyDescent="0.2">
      <c r="B158" s="168">
        <v>3</v>
      </c>
      <c r="C158" s="403" t="s">
        <v>238</v>
      </c>
      <c r="D158" s="404" t="s">
        <v>36</v>
      </c>
      <c r="E158" s="420">
        <f>(E156/E154)-1</f>
        <v>2.092105263157884E-2</v>
      </c>
      <c r="F158" s="420">
        <f t="shared" ref="F158:K158" si="32">(F156/F154)-1</f>
        <v>-5.6319502570847835E-2</v>
      </c>
      <c r="G158" s="420">
        <f t="shared" si="32"/>
        <v>-5.6607905398007197E-2</v>
      </c>
      <c r="H158" s="420">
        <f>(H156/H154)-1</f>
        <v>-5.0186435553764008E-2</v>
      </c>
      <c r="I158" s="420">
        <f t="shared" si="32"/>
        <v>-3.7278657968313089E-2</v>
      </c>
      <c r="J158" s="420" t="e">
        <f t="shared" si="32"/>
        <v>#DIV/0!</v>
      </c>
      <c r="K158" s="420" t="e">
        <f t="shared" si="32"/>
        <v>#DIV/0!</v>
      </c>
    </row>
    <row r="159" spans="2:11" ht="3" customHeight="1" x14ac:dyDescent="0.2">
      <c r="B159" s="406"/>
      <c r="C159" s="407"/>
      <c r="D159" s="407"/>
      <c r="E159" s="407"/>
      <c r="F159" s="407"/>
      <c r="G159" s="407"/>
      <c r="H159" s="407"/>
      <c r="I159" s="407"/>
      <c r="J159" s="407"/>
      <c r="K159" s="408"/>
    </row>
    <row r="160" spans="2:11" ht="26.25" customHeight="1" x14ac:dyDescent="0.2">
      <c r="B160" s="174"/>
      <c r="C160" s="250" t="s">
        <v>449</v>
      </c>
      <c r="D160" s="251"/>
      <c r="E160" s="681"/>
      <c r="F160" s="681"/>
      <c r="G160" s="681"/>
      <c r="H160" s="681"/>
      <c r="I160" s="405"/>
      <c r="J160" s="405"/>
      <c r="K160" s="409"/>
    </row>
    <row r="161" spans="2:13" ht="3" customHeight="1" x14ac:dyDescent="0.2">
      <c r="B161" s="410"/>
      <c r="C161" s="411"/>
      <c r="D161" s="411"/>
      <c r="E161" s="411"/>
      <c r="F161" s="411"/>
      <c r="G161" s="411"/>
      <c r="H161" s="411"/>
      <c r="I161" s="411"/>
      <c r="J161" s="411"/>
      <c r="K161" s="412"/>
    </row>
    <row r="162" spans="2:13" x14ac:dyDescent="0.2">
      <c r="C162" s="248"/>
    </row>
    <row r="163" spans="2:13" x14ac:dyDescent="0.2">
      <c r="B163" s="249"/>
      <c r="C163" s="250"/>
      <c r="D163" s="251"/>
      <c r="E163" s="251"/>
      <c r="F163" s="251"/>
      <c r="G163" s="251"/>
      <c r="H163" s="251"/>
      <c r="I163" s="251"/>
      <c r="J163" s="251"/>
      <c r="K163" s="251"/>
    </row>
    <row r="164" spans="2:13" ht="12.75" thickBot="1" x14ac:dyDescent="0.25"/>
    <row r="165" spans="2:13" ht="12.75" thickBot="1" x14ac:dyDescent="0.25">
      <c r="B165" s="55" t="s">
        <v>37</v>
      </c>
      <c r="C165" s="56"/>
      <c r="D165" s="56"/>
      <c r="E165" s="56"/>
      <c r="F165" s="56"/>
      <c r="G165" s="56"/>
      <c r="H165" s="56"/>
      <c r="I165" s="56"/>
      <c r="J165" s="56"/>
      <c r="K165" s="73"/>
    </row>
    <row r="166" spans="2:13" ht="6.75" customHeight="1" x14ac:dyDescent="0.2"/>
    <row r="167" spans="2:13" x14ac:dyDescent="0.2">
      <c r="B167" s="253" t="s">
        <v>450</v>
      </c>
      <c r="C167" s="204"/>
      <c r="D167" s="72"/>
      <c r="E167" s="72"/>
      <c r="F167" s="72"/>
      <c r="G167" s="72"/>
      <c r="H167" s="72"/>
      <c r="I167" s="72"/>
      <c r="J167" s="72"/>
      <c r="K167" s="72"/>
    </row>
    <row r="168" spans="2:13" x14ac:dyDescent="0.2">
      <c r="B168" s="72"/>
      <c r="C168" s="204" t="s">
        <v>78</v>
      </c>
      <c r="D168" s="72"/>
      <c r="E168" s="72"/>
      <c r="F168" s="72"/>
      <c r="G168" s="72"/>
      <c r="H168" s="72"/>
      <c r="I168" s="72"/>
      <c r="J168" s="72"/>
      <c r="K168" s="72"/>
    </row>
    <row r="169" spans="2:13" x14ac:dyDescent="0.2">
      <c r="B169" s="72"/>
      <c r="C169" s="204" t="s">
        <v>79</v>
      </c>
      <c r="D169" s="72"/>
      <c r="E169" s="72"/>
      <c r="F169" s="72"/>
      <c r="G169" s="72"/>
      <c r="H169" s="72"/>
      <c r="I169" s="72"/>
      <c r="J169" s="72"/>
      <c r="K169" s="72"/>
    </row>
    <row r="170" spans="2:13" x14ac:dyDescent="0.2">
      <c r="B170" s="72"/>
      <c r="C170" s="204" t="s">
        <v>80</v>
      </c>
      <c r="D170" s="72"/>
      <c r="E170" s="72"/>
      <c r="F170" s="72"/>
      <c r="G170" s="72"/>
      <c r="H170" s="72"/>
      <c r="I170" s="72"/>
      <c r="J170" s="72"/>
      <c r="K170" s="72"/>
    </row>
    <row r="172" spans="2:13" x14ac:dyDescent="0.2">
      <c r="B172" s="240" t="s">
        <v>38</v>
      </c>
    </row>
    <row r="173" spans="2:13" x14ac:dyDescent="0.2">
      <c r="B173" s="692" t="s">
        <v>11</v>
      </c>
      <c r="C173" s="692" t="s">
        <v>14</v>
      </c>
      <c r="D173" s="694" t="s">
        <v>13</v>
      </c>
      <c r="E173" s="696">
        <f>$F$12</f>
        <v>2022</v>
      </c>
      <c r="F173" s="697"/>
      <c r="G173" s="697"/>
      <c r="H173" s="697"/>
      <c r="I173" s="697"/>
      <c r="J173" s="698"/>
    </row>
    <row r="174" spans="2:13" ht="24" customHeight="1" x14ac:dyDescent="0.2">
      <c r="B174" s="693"/>
      <c r="C174" s="693"/>
      <c r="D174" s="695"/>
      <c r="E174" s="697" t="s">
        <v>110</v>
      </c>
      <c r="F174" s="698"/>
      <c r="G174" s="699" t="s">
        <v>97</v>
      </c>
      <c r="H174" s="700"/>
      <c r="I174" s="123" t="s">
        <v>107</v>
      </c>
      <c r="J174" s="123" t="s">
        <v>108</v>
      </c>
    </row>
    <row r="175" spans="2:13" ht="12.75" x14ac:dyDescent="0.2">
      <c r="B175" s="133">
        <v>1</v>
      </c>
      <c r="C175" s="133" t="s">
        <v>39</v>
      </c>
      <c r="D175" s="133" t="s">
        <v>36</v>
      </c>
      <c r="E175" s="683">
        <f>IF($F$12=$H$2,'Input PJGD'!I87,IF('1.Fact_Relev'!$F$12='1.Fact_Relev'!$I$2,'Input PJGD'!J87,IF('1.Fact_Relev'!$F$12='1.Fact_Relev'!$J$2,'Input PJGD'!K87,IF('1.Fact_Relev'!$F$12='1.Fact_Relev'!$K$2,'Input PJGD'!L87,))))</f>
        <v>12.8</v>
      </c>
      <c r="F175" s="684"/>
      <c r="G175" s="683">
        <f>IF($F$12=$H$2,'Input MONITORIZARE'!I243,IF('1.Fact_Relev'!$F$12='1.Fact_Relev'!$I$2,'Input MONITORIZARE'!J243,IF('1.Fact_Relev'!$F$12='1.Fact_Relev'!$J$2,'Input MONITORIZARE'!K243,IF('1.Fact_Relev'!$F$12='1.Fact_Relev'!$K$2,'Input MONITORIZARE'!L243,))))</f>
        <v>12.8</v>
      </c>
      <c r="H175" s="684"/>
      <c r="I175" s="254">
        <f>G175-E175</f>
        <v>0</v>
      </c>
      <c r="J175" s="255">
        <f>I175</f>
        <v>0</v>
      </c>
      <c r="M175" s="30" t="s">
        <v>455</v>
      </c>
    </row>
    <row r="176" spans="2:13" x14ac:dyDescent="0.2">
      <c r="B176" s="133">
        <v>2</v>
      </c>
      <c r="C176" s="133" t="s">
        <v>40</v>
      </c>
      <c r="D176" s="133" t="s">
        <v>36</v>
      </c>
      <c r="E176" s="683">
        <f>IF($F$12=$H$2,'Input PJGD'!I88,IF('1.Fact_Relev'!$F$12='1.Fact_Relev'!$I$2,'Input PJGD'!J88,IF('1.Fact_Relev'!$F$12='1.Fact_Relev'!$J$2,'Input PJGD'!K88,IF('1.Fact_Relev'!$F$12='1.Fact_Relev'!$K$2,'Input PJGD'!L88,))))</f>
        <v>10.6</v>
      </c>
      <c r="F176" s="684"/>
      <c r="G176" s="683">
        <f>IF($F$12=$H$2,'Input MONITORIZARE'!I244,IF('1.Fact_Relev'!$F$12='1.Fact_Relev'!$I$2,'Input MONITORIZARE'!J244,IF('1.Fact_Relev'!$F$12='1.Fact_Relev'!$J$2,'Input MONITORIZARE'!K244,IF('1.Fact_Relev'!$F$12='1.Fact_Relev'!$K$2,'Input MONITORIZARE'!L244,))))</f>
        <v>10.6</v>
      </c>
      <c r="H176" s="684"/>
      <c r="I176" s="254">
        <f t="shared" ref="I176:I188" si="33">G176-E176</f>
        <v>0</v>
      </c>
      <c r="J176" s="255">
        <f t="shared" ref="J176:J188" si="34">I176</f>
        <v>0</v>
      </c>
    </row>
    <row r="177" spans="2:10" x14ac:dyDescent="0.2">
      <c r="B177" s="133">
        <v>3</v>
      </c>
      <c r="C177" s="133" t="s">
        <v>41</v>
      </c>
      <c r="D177" s="133" t="s">
        <v>36</v>
      </c>
      <c r="E177" s="683">
        <f>IF($F$12=$H$2,'Input PJGD'!I89,IF('1.Fact_Relev'!$F$12='1.Fact_Relev'!$I$2,'Input PJGD'!J89,IF('1.Fact_Relev'!$F$12='1.Fact_Relev'!$J$2,'Input PJGD'!K89,IF('1.Fact_Relev'!$F$12='1.Fact_Relev'!$K$2,'Input PJGD'!L89,))))</f>
        <v>2.8</v>
      </c>
      <c r="F177" s="684"/>
      <c r="G177" s="683">
        <f>IF($F$12=$H$2,'Input MONITORIZARE'!I245,IF('1.Fact_Relev'!$F$12='1.Fact_Relev'!$I$2,'Input MONITORIZARE'!J245,IF('1.Fact_Relev'!$F$12='1.Fact_Relev'!$J$2,'Input MONITORIZARE'!K245,IF('1.Fact_Relev'!$F$12='1.Fact_Relev'!$K$2,'Input MONITORIZARE'!L245,))))</f>
        <v>2.8</v>
      </c>
      <c r="H177" s="684"/>
      <c r="I177" s="254">
        <f t="shared" si="33"/>
        <v>0</v>
      </c>
      <c r="J177" s="255">
        <f t="shared" si="34"/>
        <v>0</v>
      </c>
    </row>
    <row r="178" spans="2:10" x14ac:dyDescent="0.2">
      <c r="B178" s="133">
        <v>4</v>
      </c>
      <c r="C178" s="133" t="s">
        <v>42</v>
      </c>
      <c r="D178" s="133" t="s">
        <v>36</v>
      </c>
      <c r="E178" s="683">
        <f>IF($F$12=$H$2,'Input PJGD'!I90,IF('1.Fact_Relev'!$F$12='1.Fact_Relev'!$I$2,'Input PJGD'!J90,IF('1.Fact_Relev'!$F$12='1.Fact_Relev'!$J$2,'Input PJGD'!K90,IF('1.Fact_Relev'!$F$12='1.Fact_Relev'!$K$2,'Input PJGD'!L90,))))</f>
        <v>4.8</v>
      </c>
      <c r="F178" s="684"/>
      <c r="G178" s="683">
        <f>IF($F$12=$H$2,'Input MONITORIZARE'!I246,IF('1.Fact_Relev'!$F$12='1.Fact_Relev'!$I$2,'Input MONITORIZARE'!J246,IF('1.Fact_Relev'!$F$12='1.Fact_Relev'!$J$2,'Input MONITORIZARE'!K246,IF('1.Fact_Relev'!$F$12='1.Fact_Relev'!$K$2,'Input MONITORIZARE'!L246,))))</f>
        <v>4.8</v>
      </c>
      <c r="H178" s="684"/>
      <c r="I178" s="254">
        <f t="shared" si="33"/>
        <v>0</v>
      </c>
      <c r="J178" s="255">
        <f t="shared" si="34"/>
        <v>0</v>
      </c>
    </row>
    <row r="179" spans="2:10" x14ac:dyDescent="0.2">
      <c r="B179" s="133">
        <v>5</v>
      </c>
      <c r="C179" s="133" t="s">
        <v>43</v>
      </c>
      <c r="D179" s="133" t="s">
        <v>36</v>
      </c>
      <c r="E179" s="683">
        <f>IF($F$12=$H$2,'Input PJGD'!I91,IF('1.Fact_Relev'!$F$12='1.Fact_Relev'!$I$2,'Input PJGD'!J91,IF('1.Fact_Relev'!$F$12='1.Fact_Relev'!$J$2,'Input PJGD'!K91,IF('1.Fact_Relev'!$F$12='1.Fact_Relev'!$K$2,'Input PJGD'!L91,))))</f>
        <v>2.6</v>
      </c>
      <c r="F179" s="684"/>
      <c r="G179" s="683">
        <f>IF($F$12=$H$2,'Input MONITORIZARE'!I247,IF('1.Fact_Relev'!$F$12='1.Fact_Relev'!$I$2,'Input MONITORIZARE'!J247,IF('1.Fact_Relev'!$F$12='1.Fact_Relev'!$J$2,'Input MONITORIZARE'!K247,IF('1.Fact_Relev'!$F$12='1.Fact_Relev'!$K$2,'Input MONITORIZARE'!L247,))))</f>
        <v>2.6</v>
      </c>
      <c r="H179" s="684"/>
      <c r="I179" s="254">
        <f t="shared" si="33"/>
        <v>0</v>
      </c>
      <c r="J179" s="255">
        <f t="shared" si="34"/>
        <v>0</v>
      </c>
    </row>
    <row r="180" spans="2:10" x14ac:dyDescent="0.2">
      <c r="B180" s="135">
        <v>6</v>
      </c>
      <c r="C180" s="135" t="s">
        <v>44</v>
      </c>
      <c r="D180" s="135" t="s">
        <v>36</v>
      </c>
      <c r="E180" s="683">
        <f>IF($F$12=$H$2,'Input PJGD'!I92,IF('1.Fact_Relev'!$F$12='1.Fact_Relev'!$I$2,'Input PJGD'!J92,IF('1.Fact_Relev'!$F$12='1.Fact_Relev'!$J$2,'Input PJGD'!K92,IF('1.Fact_Relev'!$F$12='1.Fact_Relev'!$K$2,'Input PJGD'!L92,))))</f>
        <v>56.5</v>
      </c>
      <c r="F180" s="684"/>
      <c r="G180" s="683">
        <f>IF($F$12=$H$2,'Input MONITORIZARE'!I248,IF('1.Fact_Relev'!$F$12='1.Fact_Relev'!$I$2,'Input MONITORIZARE'!J248,IF('1.Fact_Relev'!$F$12='1.Fact_Relev'!$J$2,'Input MONITORIZARE'!K248,IF('1.Fact_Relev'!$F$12='1.Fact_Relev'!$K$2,'Input MONITORIZARE'!L248,))))</f>
        <v>56.5</v>
      </c>
      <c r="H180" s="684"/>
      <c r="I180" s="254">
        <f t="shared" si="33"/>
        <v>0</v>
      </c>
      <c r="J180" s="255">
        <f t="shared" si="34"/>
        <v>0</v>
      </c>
    </row>
    <row r="181" spans="2:10" x14ac:dyDescent="0.2">
      <c r="B181" s="136">
        <v>7</v>
      </c>
      <c r="C181" s="136" t="s">
        <v>45</v>
      </c>
      <c r="D181" s="136" t="s">
        <v>36</v>
      </c>
      <c r="E181" s="683">
        <f>IF($F$12=$H$2,'Input PJGD'!I93,IF('1.Fact_Relev'!$F$12='1.Fact_Relev'!$I$2,'Input PJGD'!J93,IF('1.Fact_Relev'!$F$12='1.Fact_Relev'!$J$2,'Input PJGD'!K93,IF('1.Fact_Relev'!$F$12='1.Fact_Relev'!$K$2,'Input PJGD'!L93,))))</f>
        <v>1</v>
      </c>
      <c r="F181" s="684"/>
      <c r="G181" s="683">
        <f>IF($F$12=$H$2,'Input MONITORIZARE'!I249,IF('1.Fact_Relev'!$F$12='1.Fact_Relev'!$I$2,'Input MONITORIZARE'!J249,IF('1.Fact_Relev'!$F$12='1.Fact_Relev'!$J$2,'Input MONITORIZARE'!K249,IF('1.Fact_Relev'!$F$12='1.Fact_Relev'!$K$2,'Input MONITORIZARE'!L249,))))</f>
        <v>1</v>
      </c>
      <c r="H181" s="684"/>
      <c r="I181" s="254">
        <f t="shared" si="33"/>
        <v>0</v>
      </c>
      <c r="J181" s="255">
        <f t="shared" si="34"/>
        <v>0</v>
      </c>
    </row>
    <row r="182" spans="2:10" x14ac:dyDescent="0.2">
      <c r="B182" s="137">
        <v>8</v>
      </c>
      <c r="C182" s="137" t="s">
        <v>46</v>
      </c>
      <c r="D182" s="137" t="s">
        <v>36</v>
      </c>
      <c r="E182" s="683">
        <f>IF($F$12=$H$2,'Input PJGD'!I94,IF('1.Fact_Relev'!$F$12='1.Fact_Relev'!$I$2,'Input PJGD'!J94,IF('1.Fact_Relev'!$F$12='1.Fact_Relev'!$J$2,'Input PJGD'!K94,IF('1.Fact_Relev'!$F$12='1.Fact_Relev'!$K$2,'Input PJGD'!L94,))))</f>
        <v>0</v>
      </c>
      <c r="F182" s="684"/>
      <c r="G182" s="683">
        <f>IF($F$12=$H$2,'Input MONITORIZARE'!I250,IF('1.Fact_Relev'!$F$12='1.Fact_Relev'!$I$2,'Input MONITORIZARE'!J250,IF('1.Fact_Relev'!$F$12='1.Fact_Relev'!$J$2,'Input MONITORIZARE'!K250,IF('1.Fact_Relev'!$F$12='1.Fact_Relev'!$K$2,'Input MONITORIZARE'!L250,))))</f>
        <v>0</v>
      </c>
      <c r="H182" s="684"/>
      <c r="I182" s="254">
        <f t="shared" si="33"/>
        <v>0</v>
      </c>
      <c r="J182" s="255">
        <f t="shared" si="34"/>
        <v>0</v>
      </c>
    </row>
    <row r="183" spans="2:10" x14ac:dyDescent="0.2">
      <c r="B183" s="137">
        <v>9</v>
      </c>
      <c r="C183" s="137" t="s">
        <v>47</v>
      </c>
      <c r="D183" s="137" t="s">
        <v>36</v>
      </c>
      <c r="E183" s="683">
        <f>IF($F$12=$H$2,'Input PJGD'!I95,IF('1.Fact_Relev'!$F$12='1.Fact_Relev'!$I$2,'Input PJGD'!J95,IF('1.Fact_Relev'!$F$12='1.Fact_Relev'!$J$2,'Input PJGD'!K95,IF('1.Fact_Relev'!$F$12='1.Fact_Relev'!$K$2,'Input PJGD'!L95,))))</f>
        <v>2.6</v>
      </c>
      <c r="F183" s="684"/>
      <c r="G183" s="683">
        <f>IF($F$12=$H$2,'Input MONITORIZARE'!I251,IF('1.Fact_Relev'!$F$12='1.Fact_Relev'!$I$2,'Input MONITORIZARE'!J251,IF('1.Fact_Relev'!$F$12='1.Fact_Relev'!$J$2,'Input MONITORIZARE'!K251,IF('1.Fact_Relev'!$F$12='1.Fact_Relev'!$K$2,'Input MONITORIZARE'!L251,))))</f>
        <v>2.6</v>
      </c>
      <c r="H183" s="684"/>
      <c r="I183" s="254">
        <f t="shared" si="33"/>
        <v>0</v>
      </c>
      <c r="J183" s="255">
        <f t="shared" si="34"/>
        <v>0</v>
      </c>
    </row>
    <row r="184" spans="2:10" x14ac:dyDescent="0.2">
      <c r="B184" s="137">
        <v>10</v>
      </c>
      <c r="C184" s="137" t="s">
        <v>48</v>
      </c>
      <c r="D184" s="137" t="s">
        <v>36</v>
      </c>
      <c r="E184" s="683">
        <f>IF($F$12=$H$2,'Input PJGD'!I96,IF('1.Fact_Relev'!$F$12='1.Fact_Relev'!$I$2,'Input PJGD'!J96,IF('1.Fact_Relev'!$F$12='1.Fact_Relev'!$J$2,'Input PJGD'!K96,IF('1.Fact_Relev'!$F$12='1.Fact_Relev'!$K$2,'Input PJGD'!L96,))))</f>
        <v>0</v>
      </c>
      <c r="F184" s="684"/>
      <c r="G184" s="683">
        <f>IF($F$12=$H$2,'Input MONITORIZARE'!I252,IF('1.Fact_Relev'!$F$12='1.Fact_Relev'!$I$2,'Input MONITORIZARE'!J252,IF('1.Fact_Relev'!$F$12='1.Fact_Relev'!$J$2,'Input MONITORIZARE'!K252,IF('1.Fact_Relev'!$F$12='1.Fact_Relev'!$K$2,'Input MONITORIZARE'!L252,))))</f>
        <v>0</v>
      </c>
      <c r="H184" s="684"/>
      <c r="I184" s="254">
        <f t="shared" si="33"/>
        <v>0</v>
      </c>
      <c r="J184" s="255">
        <f t="shared" si="34"/>
        <v>0</v>
      </c>
    </row>
    <row r="185" spans="2:10" x14ac:dyDescent="0.2">
      <c r="B185" s="133">
        <v>11</v>
      </c>
      <c r="C185" s="133" t="s">
        <v>49</v>
      </c>
      <c r="D185" s="133" t="s">
        <v>36</v>
      </c>
      <c r="E185" s="683">
        <f>IF($F$12=$H$2,'Input PJGD'!I97,IF('1.Fact_Relev'!$F$12='1.Fact_Relev'!$I$2,'Input PJGD'!J97,IF('1.Fact_Relev'!$F$12='1.Fact_Relev'!$J$2,'Input PJGD'!K97,IF('1.Fact_Relev'!$F$12='1.Fact_Relev'!$K$2,'Input PJGD'!L97,))))</f>
        <v>0</v>
      </c>
      <c r="F185" s="684"/>
      <c r="G185" s="683">
        <f>IF($F$12=$H$2,'Input MONITORIZARE'!I253,IF('1.Fact_Relev'!$F$12='1.Fact_Relev'!$I$2,'Input MONITORIZARE'!J253,IF('1.Fact_Relev'!$F$12='1.Fact_Relev'!$J$2,'Input MONITORIZARE'!K253,IF('1.Fact_Relev'!$F$12='1.Fact_Relev'!$K$2,'Input MONITORIZARE'!L253,))))</f>
        <v>0</v>
      </c>
      <c r="H185" s="684"/>
      <c r="I185" s="254">
        <f t="shared" si="33"/>
        <v>0</v>
      </c>
      <c r="J185" s="255">
        <f t="shared" si="34"/>
        <v>0</v>
      </c>
    </row>
    <row r="186" spans="2:10" x14ac:dyDescent="0.2">
      <c r="B186" s="139">
        <v>12</v>
      </c>
      <c r="C186" s="139" t="s">
        <v>50</v>
      </c>
      <c r="D186" s="139" t="s">
        <v>36</v>
      </c>
      <c r="E186" s="683">
        <f>IF($F$12=$H$2,'Input PJGD'!I98,IF('1.Fact_Relev'!$F$12='1.Fact_Relev'!$I$2,'Input PJGD'!J98,IF('1.Fact_Relev'!$F$12='1.Fact_Relev'!$J$2,'Input PJGD'!K98,IF('1.Fact_Relev'!$F$12='1.Fact_Relev'!$K$2,'Input PJGD'!L98,))))</f>
        <v>0</v>
      </c>
      <c r="F186" s="684"/>
      <c r="G186" s="683">
        <f>IF($F$12=$H$2,'Input MONITORIZARE'!I254,IF('1.Fact_Relev'!$F$12='1.Fact_Relev'!$I$2,'Input MONITORIZARE'!J254,IF('1.Fact_Relev'!$F$12='1.Fact_Relev'!$J$2,'Input MONITORIZARE'!K254,IF('1.Fact_Relev'!$F$12='1.Fact_Relev'!$K$2,'Input MONITORIZARE'!L254,))))</f>
        <v>0</v>
      </c>
      <c r="H186" s="684"/>
      <c r="I186" s="254">
        <f t="shared" si="33"/>
        <v>0</v>
      </c>
      <c r="J186" s="255">
        <f t="shared" si="34"/>
        <v>0</v>
      </c>
    </row>
    <row r="187" spans="2:10" ht="24" x14ac:dyDescent="0.2">
      <c r="B187" s="139">
        <v>13</v>
      </c>
      <c r="C187" s="139" t="s">
        <v>417</v>
      </c>
      <c r="D187" s="139" t="s">
        <v>36</v>
      </c>
      <c r="E187" s="683">
        <f>IF($F$12=$H$2,'Input PJGD'!I99,IF('1.Fact_Relev'!$F$12='1.Fact_Relev'!$I$2,'Input PJGD'!J99,IF('1.Fact_Relev'!$F$12='1.Fact_Relev'!$J$2,'Input PJGD'!K99,IF('1.Fact_Relev'!$F$12='1.Fact_Relev'!$K$2,'Input PJGD'!L99,))))</f>
        <v>0</v>
      </c>
      <c r="F187" s="684"/>
      <c r="G187" s="683">
        <f>IF($F$12=$H$2,'Input MONITORIZARE'!I255,IF('1.Fact_Relev'!$F$12='1.Fact_Relev'!$I$2,'Input MONITORIZARE'!J255,IF('1.Fact_Relev'!$F$12='1.Fact_Relev'!$J$2,'Input MONITORIZARE'!K255,IF('1.Fact_Relev'!$F$12='1.Fact_Relev'!$K$2,'Input MONITORIZARE'!L255,))))</f>
        <v>0</v>
      </c>
      <c r="H187" s="684"/>
      <c r="I187" s="254">
        <f t="shared" si="33"/>
        <v>0</v>
      </c>
      <c r="J187" s="255">
        <f t="shared" si="34"/>
        <v>0</v>
      </c>
    </row>
    <row r="188" spans="2:10" x14ac:dyDescent="0.2">
      <c r="B188" s="139">
        <v>14</v>
      </c>
      <c r="C188" s="139" t="s">
        <v>51</v>
      </c>
      <c r="D188" s="139" t="s">
        <v>36</v>
      </c>
      <c r="E188" s="683">
        <f>IF($F$12=$H$2,'Input PJGD'!I100,IF('1.Fact_Relev'!$F$12='1.Fact_Relev'!$I$2,'Input PJGD'!J100,IF('1.Fact_Relev'!$F$12='1.Fact_Relev'!$J$2,'Input PJGD'!K100,IF('1.Fact_Relev'!$F$12='1.Fact_Relev'!$K$2,'Input PJGD'!L100,))))</f>
        <v>6.3</v>
      </c>
      <c r="F188" s="684"/>
      <c r="G188" s="683">
        <f>IF($F$12=$H$2,'Input MONITORIZARE'!I256,IF('1.Fact_Relev'!$F$12='1.Fact_Relev'!$I$2,'Input MONITORIZARE'!J256,IF('1.Fact_Relev'!$F$12='1.Fact_Relev'!$J$2,'Input MONITORIZARE'!K256,IF('1.Fact_Relev'!$F$12='1.Fact_Relev'!$K$2,'Input MONITORIZARE'!L256,))))</f>
        <v>6.3</v>
      </c>
      <c r="H188" s="684"/>
      <c r="I188" s="254">
        <f t="shared" si="33"/>
        <v>0</v>
      </c>
      <c r="J188" s="255">
        <f t="shared" si="34"/>
        <v>0</v>
      </c>
    </row>
    <row r="189" spans="2:10" x14ac:dyDescent="0.2">
      <c r="B189" s="81"/>
      <c r="C189" s="83" t="s">
        <v>114</v>
      </c>
      <c r="D189" s="81" t="s">
        <v>36</v>
      </c>
      <c r="E189" s="689">
        <f>SUM(E175:F188)</f>
        <v>99.999999999999986</v>
      </c>
      <c r="F189" s="690"/>
      <c r="G189" s="689">
        <f>SUM(G175:H188)</f>
        <v>99.999999999999986</v>
      </c>
      <c r="H189" s="690"/>
      <c r="I189" s="256"/>
      <c r="J189" s="256"/>
    </row>
    <row r="190" spans="2:10" x14ac:dyDescent="0.2">
      <c r="B190" s="257"/>
      <c r="C190" s="86" t="s">
        <v>451</v>
      </c>
      <c r="D190" s="258"/>
      <c r="E190" s="691"/>
      <c r="F190" s="691"/>
      <c r="G190" s="691"/>
      <c r="H190" s="691"/>
      <c r="I190" s="259"/>
      <c r="J190" s="260"/>
    </row>
    <row r="191" spans="2:10" x14ac:dyDescent="0.2">
      <c r="B191" s="94"/>
      <c r="C191" s="261" t="s">
        <v>116</v>
      </c>
      <c r="D191" s="94" t="s">
        <v>36</v>
      </c>
      <c r="E191" s="687">
        <f>SUM(E175:F178,E185)</f>
        <v>31</v>
      </c>
      <c r="F191" s="688"/>
      <c r="G191" s="687">
        <f>SUM(G175:H178,G185)</f>
        <v>31</v>
      </c>
      <c r="H191" s="688"/>
      <c r="I191" s="254">
        <f>G191-E191</f>
        <v>0</v>
      </c>
      <c r="J191" s="255">
        <f>I191</f>
        <v>0</v>
      </c>
    </row>
    <row r="192" spans="2:10" x14ac:dyDescent="0.2">
      <c r="B192" s="78"/>
      <c r="C192" s="262" t="s">
        <v>117</v>
      </c>
      <c r="D192" s="78" t="s">
        <v>36</v>
      </c>
      <c r="E192" s="683">
        <f>SUM(E175:F179,E185)</f>
        <v>33.6</v>
      </c>
      <c r="F192" s="684"/>
      <c r="G192" s="683">
        <f>SUM(G175:H179,G185)</f>
        <v>33.6</v>
      </c>
      <c r="H192" s="684"/>
      <c r="I192" s="254">
        <f>G192-E192</f>
        <v>0</v>
      </c>
      <c r="J192" s="255">
        <f>I192</f>
        <v>0</v>
      </c>
    </row>
    <row r="193" spans="2:13" x14ac:dyDescent="0.2">
      <c r="B193" s="78"/>
      <c r="C193" s="262" t="s">
        <v>118</v>
      </c>
      <c r="D193" s="78" t="s">
        <v>36</v>
      </c>
      <c r="E193" s="683">
        <f>E181+E176+E180</f>
        <v>68.099999999999994</v>
      </c>
      <c r="F193" s="684">
        <f>F181+F176+F180</f>
        <v>0</v>
      </c>
      <c r="G193" s="683">
        <f>G181+G176+G180</f>
        <v>68.099999999999994</v>
      </c>
      <c r="H193" s="684">
        <f>H181+H176+H180</f>
        <v>0</v>
      </c>
      <c r="I193" s="254">
        <f>G193-E193</f>
        <v>0</v>
      </c>
      <c r="J193" s="255">
        <f>I193</f>
        <v>0</v>
      </c>
    </row>
    <row r="195" spans="2:13" x14ac:dyDescent="0.2">
      <c r="B195" s="240" t="s">
        <v>52</v>
      </c>
    </row>
    <row r="196" spans="2:13" x14ac:dyDescent="0.2">
      <c r="B196" s="692" t="s">
        <v>11</v>
      </c>
      <c r="C196" s="692" t="s">
        <v>14</v>
      </c>
      <c r="D196" s="694" t="s">
        <v>13</v>
      </c>
      <c r="E196" s="696">
        <f>$F$12</f>
        <v>2022</v>
      </c>
      <c r="F196" s="697"/>
      <c r="G196" s="697"/>
      <c r="H196" s="697"/>
      <c r="I196" s="697"/>
      <c r="J196" s="698"/>
    </row>
    <row r="197" spans="2:13" ht="24" customHeight="1" x14ac:dyDescent="0.2">
      <c r="B197" s="693"/>
      <c r="C197" s="693"/>
      <c r="D197" s="695"/>
      <c r="E197" s="697" t="s">
        <v>110</v>
      </c>
      <c r="F197" s="698"/>
      <c r="G197" s="699" t="s">
        <v>97</v>
      </c>
      <c r="H197" s="700"/>
      <c r="I197" s="123" t="s">
        <v>107</v>
      </c>
      <c r="J197" s="123" t="s">
        <v>108</v>
      </c>
    </row>
    <row r="198" spans="2:13" ht="12.75" x14ac:dyDescent="0.2">
      <c r="B198" s="133">
        <v>1</v>
      </c>
      <c r="C198" s="133" t="s">
        <v>39</v>
      </c>
      <c r="D198" s="133" t="s">
        <v>36</v>
      </c>
      <c r="E198" s="683">
        <f>IF($F$12=$H$2,'Input PJGD'!I110,IF('1.Fact_Relev'!$F$12='1.Fact_Relev'!$I$2,'Input PJGD'!J110,IF('1.Fact_Relev'!$F$12='1.Fact_Relev'!$J$2,'Input PJGD'!K110,IF('1.Fact_Relev'!$F$12='1.Fact_Relev'!$K$2,'Input PJGD'!L110,))))</f>
        <v>12.8</v>
      </c>
      <c r="F198" s="684"/>
      <c r="G198" s="683">
        <f>'Input MONITORIZARE'!I266</f>
        <v>12.8</v>
      </c>
      <c r="H198" s="684"/>
      <c r="I198" s="254">
        <f>G198-E198</f>
        <v>0</v>
      </c>
      <c r="J198" s="255">
        <f>I198</f>
        <v>0</v>
      </c>
      <c r="M198" s="30" t="s">
        <v>456</v>
      </c>
    </row>
    <row r="199" spans="2:13" x14ac:dyDescent="0.2">
      <c r="B199" s="133">
        <v>2</v>
      </c>
      <c r="C199" s="133" t="s">
        <v>40</v>
      </c>
      <c r="D199" s="133" t="s">
        <v>36</v>
      </c>
      <c r="E199" s="683">
        <f>IF($F$12=$H$2,'Input PJGD'!I111,IF('1.Fact_Relev'!$F$12='1.Fact_Relev'!$I$2,'Input PJGD'!J111,IF('1.Fact_Relev'!$F$12='1.Fact_Relev'!$J$2,'Input PJGD'!K111,IF('1.Fact_Relev'!$F$12='1.Fact_Relev'!$K$2,'Input PJGD'!L111,))))</f>
        <v>10.6</v>
      </c>
      <c r="F199" s="684"/>
      <c r="G199" s="683">
        <f>'Input MONITORIZARE'!I267</f>
        <v>10.6</v>
      </c>
      <c r="H199" s="684"/>
      <c r="I199" s="254">
        <f t="shared" ref="I199:I211" si="35">G199-E199</f>
        <v>0</v>
      </c>
      <c r="J199" s="255">
        <f t="shared" ref="J199:J211" si="36">I199</f>
        <v>0</v>
      </c>
    </row>
    <row r="200" spans="2:13" x14ac:dyDescent="0.2">
      <c r="B200" s="133">
        <v>3</v>
      </c>
      <c r="C200" s="133" t="s">
        <v>41</v>
      </c>
      <c r="D200" s="133" t="s">
        <v>36</v>
      </c>
      <c r="E200" s="683">
        <f>IF($F$12=$H$2,'Input PJGD'!I112,IF('1.Fact_Relev'!$F$12='1.Fact_Relev'!$I$2,'Input PJGD'!J112,IF('1.Fact_Relev'!$F$12='1.Fact_Relev'!$J$2,'Input PJGD'!K112,IF('1.Fact_Relev'!$F$12='1.Fact_Relev'!$K$2,'Input PJGD'!L112,))))</f>
        <v>2.8</v>
      </c>
      <c r="F200" s="684"/>
      <c r="G200" s="683">
        <f>'Input MONITORIZARE'!I268</f>
        <v>2.8</v>
      </c>
      <c r="H200" s="684"/>
      <c r="I200" s="254">
        <f t="shared" si="35"/>
        <v>0</v>
      </c>
      <c r="J200" s="255">
        <f t="shared" si="36"/>
        <v>0</v>
      </c>
    </row>
    <row r="201" spans="2:13" x14ac:dyDescent="0.2">
      <c r="B201" s="133">
        <v>4</v>
      </c>
      <c r="C201" s="133" t="s">
        <v>42</v>
      </c>
      <c r="D201" s="133" t="s">
        <v>36</v>
      </c>
      <c r="E201" s="683">
        <f>IF($F$12=$H$2,'Input PJGD'!I113,IF('1.Fact_Relev'!$F$12='1.Fact_Relev'!$I$2,'Input PJGD'!J113,IF('1.Fact_Relev'!$F$12='1.Fact_Relev'!$J$2,'Input PJGD'!K113,IF('1.Fact_Relev'!$F$12='1.Fact_Relev'!$K$2,'Input PJGD'!L113,))))</f>
        <v>4.8</v>
      </c>
      <c r="F201" s="684"/>
      <c r="G201" s="683">
        <f>'Input MONITORIZARE'!I269</f>
        <v>4.8</v>
      </c>
      <c r="H201" s="684"/>
      <c r="I201" s="254">
        <f t="shared" si="35"/>
        <v>0</v>
      </c>
      <c r="J201" s="255">
        <f t="shared" si="36"/>
        <v>0</v>
      </c>
    </row>
    <row r="202" spans="2:13" x14ac:dyDescent="0.2">
      <c r="B202" s="133">
        <v>5</v>
      </c>
      <c r="C202" s="133" t="s">
        <v>43</v>
      </c>
      <c r="D202" s="133" t="s">
        <v>36</v>
      </c>
      <c r="E202" s="683">
        <f>IF($F$12=$H$2,'Input PJGD'!I114,IF('1.Fact_Relev'!$F$12='1.Fact_Relev'!$I$2,'Input PJGD'!J114,IF('1.Fact_Relev'!$F$12='1.Fact_Relev'!$J$2,'Input PJGD'!K114,IF('1.Fact_Relev'!$F$12='1.Fact_Relev'!$K$2,'Input PJGD'!L114,))))</f>
        <v>2.6</v>
      </c>
      <c r="F202" s="684"/>
      <c r="G202" s="683">
        <f>'Input MONITORIZARE'!I270</f>
        <v>2.6</v>
      </c>
      <c r="H202" s="684"/>
      <c r="I202" s="254">
        <f t="shared" si="35"/>
        <v>0</v>
      </c>
      <c r="J202" s="255">
        <f t="shared" si="36"/>
        <v>0</v>
      </c>
    </row>
    <row r="203" spans="2:13" x14ac:dyDescent="0.2">
      <c r="B203" s="135">
        <v>6</v>
      </c>
      <c r="C203" s="135" t="s">
        <v>44</v>
      </c>
      <c r="D203" s="135" t="s">
        <v>36</v>
      </c>
      <c r="E203" s="683">
        <f>IF($F$12=$H$2,'Input PJGD'!I115,IF('1.Fact_Relev'!$F$12='1.Fact_Relev'!$I$2,'Input PJGD'!J115,IF('1.Fact_Relev'!$F$12='1.Fact_Relev'!$J$2,'Input PJGD'!K115,IF('1.Fact_Relev'!$F$12='1.Fact_Relev'!$K$2,'Input PJGD'!L115,))))</f>
        <v>56.5</v>
      </c>
      <c r="F203" s="684"/>
      <c r="G203" s="683">
        <f>'Input MONITORIZARE'!I271</f>
        <v>56.5</v>
      </c>
      <c r="H203" s="684"/>
      <c r="I203" s="254">
        <f t="shared" si="35"/>
        <v>0</v>
      </c>
      <c r="J203" s="255">
        <f t="shared" si="36"/>
        <v>0</v>
      </c>
    </row>
    <row r="204" spans="2:13" x14ac:dyDescent="0.2">
      <c r="B204" s="136">
        <v>7</v>
      </c>
      <c r="C204" s="136" t="s">
        <v>45</v>
      </c>
      <c r="D204" s="136" t="s">
        <v>36</v>
      </c>
      <c r="E204" s="683">
        <f>IF($F$12=$H$2,'Input PJGD'!I116,IF('1.Fact_Relev'!$F$12='1.Fact_Relev'!$I$2,'Input PJGD'!J116,IF('1.Fact_Relev'!$F$12='1.Fact_Relev'!$J$2,'Input PJGD'!K116,IF('1.Fact_Relev'!$F$12='1.Fact_Relev'!$K$2,'Input PJGD'!L116,))))</f>
        <v>1</v>
      </c>
      <c r="F204" s="684"/>
      <c r="G204" s="683">
        <f>'Input MONITORIZARE'!I272</f>
        <v>1</v>
      </c>
      <c r="H204" s="684"/>
      <c r="I204" s="254">
        <f t="shared" si="35"/>
        <v>0</v>
      </c>
      <c r="J204" s="255">
        <f t="shared" si="36"/>
        <v>0</v>
      </c>
    </row>
    <row r="205" spans="2:13" x14ac:dyDescent="0.2">
      <c r="B205" s="137">
        <v>8</v>
      </c>
      <c r="C205" s="137" t="s">
        <v>46</v>
      </c>
      <c r="D205" s="137" t="s">
        <v>36</v>
      </c>
      <c r="E205" s="683">
        <f>IF($F$12=$H$2,'Input PJGD'!I117,IF('1.Fact_Relev'!$F$12='1.Fact_Relev'!$I$2,'Input PJGD'!J117,IF('1.Fact_Relev'!$F$12='1.Fact_Relev'!$J$2,'Input PJGD'!K117,IF('1.Fact_Relev'!$F$12='1.Fact_Relev'!$K$2,'Input PJGD'!L117,))))</f>
        <v>0</v>
      </c>
      <c r="F205" s="684"/>
      <c r="G205" s="683">
        <f>'Input MONITORIZARE'!I273</f>
        <v>0</v>
      </c>
      <c r="H205" s="684"/>
      <c r="I205" s="254">
        <f t="shared" si="35"/>
        <v>0</v>
      </c>
      <c r="J205" s="255">
        <f t="shared" si="36"/>
        <v>0</v>
      </c>
    </row>
    <row r="206" spans="2:13" x14ac:dyDescent="0.2">
      <c r="B206" s="137">
        <v>9</v>
      </c>
      <c r="C206" s="137" t="s">
        <v>47</v>
      </c>
      <c r="D206" s="137" t="s">
        <v>36</v>
      </c>
      <c r="E206" s="683">
        <f>IF($F$12=$H$2,'Input PJGD'!I118,IF('1.Fact_Relev'!$F$12='1.Fact_Relev'!$I$2,'Input PJGD'!J118,IF('1.Fact_Relev'!$F$12='1.Fact_Relev'!$J$2,'Input PJGD'!K118,IF('1.Fact_Relev'!$F$12='1.Fact_Relev'!$K$2,'Input PJGD'!L118,))))</f>
        <v>2.6</v>
      </c>
      <c r="F206" s="684"/>
      <c r="G206" s="683">
        <f>'Input MONITORIZARE'!I274</f>
        <v>2.6</v>
      </c>
      <c r="H206" s="684"/>
      <c r="I206" s="254">
        <f t="shared" si="35"/>
        <v>0</v>
      </c>
      <c r="J206" s="255">
        <f t="shared" si="36"/>
        <v>0</v>
      </c>
    </row>
    <row r="207" spans="2:13" x14ac:dyDescent="0.2">
      <c r="B207" s="137">
        <v>10</v>
      </c>
      <c r="C207" s="137" t="s">
        <v>48</v>
      </c>
      <c r="D207" s="137" t="s">
        <v>36</v>
      </c>
      <c r="E207" s="683">
        <f>IF($F$12=$H$2,'Input PJGD'!I119,IF('1.Fact_Relev'!$F$12='1.Fact_Relev'!$I$2,'Input PJGD'!J119,IF('1.Fact_Relev'!$F$12='1.Fact_Relev'!$J$2,'Input PJGD'!K119,IF('1.Fact_Relev'!$F$12='1.Fact_Relev'!$K$2,'Input PJGD'!L119,))))</f>
        <v>0</v>
      </c>
      <c r="F207" s="684"/>
      <c r="G207" s="683">
        <f>'Input MONITORIZARE'!I275</f>
        <v>0</v>
      </c>
      <c r="H207" s="684"/>
      <c r="I207" s="254">
        <f t="shared" si="35"/>
        <v>0</v>
      </c>
      <c r="J207" s="255">
        <f t="shared" si="36"/>
        <v>0</v>
      </c>
    </row>
    <row r="208" spans="2:13" x14ac:dyDescent="0.2">
      <c r="B208" s="133">
        <v>11</v>
      </c>
      <c r="C208" s="133" t="s">
        <v>49</v>
      </c>
      <c r="D208" s="133" t="s">
        <v>36</v>
      </c>
      <c r="E208" s="683">
        <f>IF($F$12=$H$2,'Input PJGD'!I120,IF('1.Fact_Relev'!$F$12='1.Fact_Relev'!$I$2,'Input PJGD'!J120,IF('1.Fact_Relev'!$F$12='1.Fact_Relev'!$J$2,'Input PJGD'!K120,IF('1.Fact_Relev'!$F$12='1.Fact_Relev'!$K$2,'Input PJGD'!L120,))))</f>
        <v>0</v>
      </c>
      <c r="F208" s="684"/>
      <c r="G208" s="683">
        <f>'Input MONITORIZARE'!I276</f>
        <v>0</v>
      </c>
      <c r="H208" s="684"/>
      <c r="I208" s="254">
        <f t="shared" si="35"/>
        <v>0</v>
      </c>
      <c r="J208" s="255">
        <f t="shared" si="36"/>
        <v>0</v>
      </c>
    </row>
    <row r="209" spans="2:10" x14ac:dyDescent="0.2">
      <c r="B209" s="139">
        <v>12</v>
      </c>
      <c r="C209" s="139" t="s">
        <v>50</v>
      </c>
      <c r="D209" s="139" t="s">
        <v>36</v>
      </c>
      <c r="E209" s="683">
        <f>IF($F$12=$H$2,'Input PJGD'!I121,IF('1.Fact_Relev'!$F$12='1.Fact_Relev'!$I$2,'Input PJGD'!J121,IF('1.Fact_Relev'!$F$12='1.Fact_Relev'!$J$2,'Input PJGD'!K121,IF('1.Fact_Relev'!$F$12='1.Fact_Relev'!$K$2,'Input PJGD'!L121,))))</f>
        <v>0</v>
      </c>
      <c r="F209" s="684"/>
      <c r="G209" s="683">
        <f>'Input MONITORIZARE'!I277</f>
        <v>0</v>
      </c>
      <c r="H209" s="684"/>
      <c r="I209" s="254">
        <f t="shared" si="35"/>
        <v>0</v>
      </c>
      <c r="J209" s="255">
        <f t="shared" si="36"/>
        <v>0</v>
      </c>
    </row>
    <row r="210" spans="2:10" ht="24" x14ac:dyDescent="0.2">
      <c r="B210" s="139">
        <v>13</v>
      </c>
      <c r="C210" s="139" t="s">
        <v>417</v>
      </c>
      <c r="D210" s="139" t="s">
        <v>36</v>
      </c>
      <c r="E210" s="683">
        <f>IF($F$12=$H$2,'Input PJGD'!I122,IF('1.Fact_Relev'!$F$12='1.Fact_Relev'!$I$2,'Input PJGD'!J122,IF('1.Fact_Relev'!$F$12='1.Fact_Relev'!$J$2,'Input PJGD'!K122,IF('1.Fact_Relev'!$F$12='1.Fact_Relev'!$K$2,'Input PJGD'!L122,))))</f>
        <v>0</v>
      </c>
      <c r="F210" s="684"/>
      <c r="G210" s="683">
        <f>'Input MONITORIZARE'!I278</f>
        <v>0</v>
      </c>
      <c r="H210" s="684"/>
      <c r="I210" s="254">
        <f t="shared" si="35"/>
        <v>0</v>
      </c>
      <c r="J210" s="255">
        <f t="shared" si="36"/>
        <v>0</v>
      </c>
    </row>
    <row r="211" spans="2:10" x14ac:dyDescent="0.2">
      <c r="B211" s="139">
        <v>14</v>
      </c>
      <c r="C211" s="139" t="s">
        <v>51</v>
      </c>
      <c r="D211" s="139" t="s">
        <v>36</v>
      </c>
      <c r="E211" s="683">
        <f>IF($F$12=$H$2,'Input PJGD'!I123,IF('1.Fact_Relev'!$F$12='1.Fact_Relev'!$I$2,'Input PJGD'!J123,IF('1.Fact_Relev'!$F$12='1.Fact_Relev'!$J$2,'Input PJGD'!K123,IF('1.Fact_Relev'!$F$12='1.Fact_Relev'!$K$2,'Input PJGD'!L123,))))</f>
        <v>6.3</v>
      </c>
      <c r="F211" s="684"/>
      <c r="G211" s="683">
        <f>'Input MONITORIZARE'!I279</f>
        <v>6.3</v>
      </c>
      <c r="H211" s="684"/>
      <c r="I211" s="254">
        <f t="shared" si="35"/>
        <v>0</v>
      </c>
      <c r="J211" s="255">
        <f t="shared" si="36"/>
        <v>0</v>
      </c>
    </row>
    <row r="212" spans="2:10" x14ac:dyDescent="0.2">
      <c r="B212" s="81"/>
      <c r="C212" s="83" t="s">
        <v>114</v>
      </c>
      <c r="D212" s="81" t="s">
        <v>36</v>
      </c>
      <c r="E212" s="689">
        <f>SUM(E198:F211)</f>
        <v>99.999999999999986</v>
      </c>
      <c r="F212" s="690"/>
      <c r="G212" s="689">
        <f>SUM(G198:H211)</f>
        <v>99.999999999999986</v>
      </c>
      <c r="H212" s="690"/>
      <c r="I212" s="256"/>
      <c r="J212" s="256"/>
    </row>
    <row r="213" spans="2:10" x14ac:dyDescent="0.2">
      <c r="B213" s="257"/>
      <c r="C213" s="86" t="s">
        <v>451</v>
      </c>
      <c r="D213" s="258"/>
      <c r="E213" s="691"/>
      <c r="F213" s="691"/>
      <c r="G213" s="691"/>
      <c r="H213" s="691"/>
      <c r="I213" s="259"/>
      <c r="J213" s="260"/>
    </row>
    <row r="214" spans="2:10" x14ac:dyDescent="0.2">
      <c r="B214" s="94"/>
      <c r="C214" s="261" t="s">
        <v>116</v>
      </c>
      <c r="D214" s="94" t="s">
        <v>36</v>
      </c>
      <c r="E214" s="687">
        <f>SUM(E198:F201,E208)</f>
        <v>31</v>
      </c>
      <c r="F214" s="688"/>
      <c r="G214" s="687">
        <f>SUM(G198:H201,G208)</f>
        <v>31</v>
      </c>
      <c r="H214" s="688"/>
      <c r="I214" s="254">
        <f>G214-E214</f>
        <v>0</v>
      </c>
      <c r="J214" s="255">
        <f>I214</f>
        <v>0</v>
      </c>
    </row>
    <row r="215" spans="2:10" x14ac:dyDescent="0.2">
      <c r="B215" s="78"/>
      <c r="C215" s="262" t="s">
        <v>117</v>
      </c>
      <c r="D215" s="78" t="s">
        <v>36</v>
      </c>
      <c r="E215" s="683">
        <f>SUM(E198:F202,E208)</f>
        <v>33.6</v>
      </c>
      <c r="F215" s="684"/>
      <c r="G215" s="683">
        <f>SUM(G198:H202,G208)</f>
        <v>33.6</v>
      </c>
      <c r="H215" s="684"/>
      <c r="I215" s="254">
        <f>G215-E215</f>
        <v>0</v>
      </c>
      <c r="J215" s="255">
        <f>I215</f>
        <v>0</v>
      </c>
    </row>
    <row r="216" spans="2:10" x14ac:dyDescent="0.2">
      <c r="B216" s="78"/>
      <c r="C216" s="262" t="s">
        <v>118</v>
      </c>
      <c r="D216" s="78" t="s">
        <v>36</v>
      </c>
      <c r="E216" s="683">
        <f>E203+E198+E202</f>
        <v>71.899999999999991</v>
      </c>
      <c r="F216" s="684">
        <f>F203+F198+F202</f>
        <v>0</v>
      </c>
      <c r="G216" s="683">
        <f>G203+G198+G202</f>
        <v>71.899999999999991</v>
      </c>
      <c r="H216" s="684">
        <f>H203+H198+H202</f>
        <v>0</v>
      </c>
      <c r="I216" s="254">
        <f>G216-E216</f>
        <v>0</v>
      </c>
      <c r="J216" s="255">
        <f>I216</f>
        <v>0</v>
      </c>
    </row>
    <row r="218" spans="2:10" x14ac:dyDescent="0.2">
      <c r="B218" s="240" t="s">
        <v>53</v>
      </c>
    </row>
    <row r="219" spans="2:10" x14ac:dyDescent="0.2">
      <c r="B219" s="692" t="s">
        <v>11</v>
      </c>
      <c r="C219" s="692" t="s">
        <v>14</v>
      </c>
      <c r="D219" s="694" t="s">
        <v>13</v>
      </c>
      <c r="E219" s="696">
        <f>$F$12</f>
        <v>2022</v>
      </c>
      <c r="F219" s="697"/>
      <c r="G219" s="697"/>
      <c r="H219" s="697"/>
      <c r="I219" s="697"/>
      <c r="J219" s="698"/>
    </row>
    <row r="220" spans="2:10" ht="24" customHeight="1" x14ac:dyDescent="0.2">
      <c r="B220" s="693"/>
      <c r="C220" s="693"/>
      <c r="D220" s="695"/>
      <c r="E220" s="697" t="s">
        <v>110</v>
      </c>
      <c r="F220" s="698"/>
      <c r="G220" s="699" t="s">
        <v>97</v>
      </c>
      <c r="H220" s="700"/>
      <c r="I220" s="123" t="s">
        <v>107</v>
      </c>
      <c r="J220" s="123" t="s">
        <v>108</v>
      </c>
    </row>
    <row r="221" spans="2:10" x14ac:dyDescent="0.2">
      <c r="B221" s="135">
        <v>1</v>
      </c>
      <c r="C221" s="135" t="s">
        <v>44</v>
      </c>
      <c r="D221" s="135" t="s">
        <v>36</v>
      </c>
      <c r="E221" s="683">
        <f>IF($F$12=$H$2,'Input PJGD'!I133,IF('1.Fact_Relev'!$F$12='1.Fact_Relev'!$I$2,'Input PJGD'!J133,IF('1.Fact_Relev'!$F$12='1.Fact_Relev'!$J$2,'Input PJGD'!K133,IF('1.Fact_Relev'!$F$12='1.Fact_Relev'!$K$2,'Input PJGD'!L133,))))</f>
        <v>93.1</v>
      </c>
      <c r="F221" s="684"/>
      <c r="G221" s="683">
        <f>IF($F$12=$H$2,'Input MONITORIZARE'!I289,IF('1.Fact_Relev'!$F$12='1.Fact_Relev'!$I$2,'Input MONITORIZARE'!J289,IF('1.Fact_Relev'!$F$12='1.Fact_Relev'!$J$2,'Input MONITORIZARE'!K289,IF('1.Fact_Relev'!$F$12='1.Fact_Relev'!$K$2,'Input MONITORIZARE'!L289,))))</f>
        <v>93.1</v>
      </c>
      <c r="H221" s="684"/>
      <c r="I221" s="254">
        <f>G221-E221</f>
        <v>0</v>
      </c>
      <c r="J221" s="255">
        <f>I221</f>
        <v>0</v>
      </c>
    </row>
    <row r="222" spans="2:10" x14ac:dyDescent="0.2">
      <c r="B222" s="139">
        <v>2</v>
      </c>
      <c r="C222" s="139" t="s">
        <v>51</v>
      </c>
      <c r="D222" s="139" t="s">
        <v>36</v>
      </c>
      <c r="E222" s="683">
        <f>IF($F$12=$H$2,'Input PJGD'!I134,IF('1.Fact_Relev'!$F$12='1.Fact_Relev'!$I$2,'Input PJGD'!J134,IF('1.Fact_Relev'!$F$12='1.Fact_Relev'!$J$2,'Input PJGD'!K134,IF('1.Fact_Relev'!$F$12='1.Fact_Relev'!$K$2,'Input PJGD'!L134,))))</f>
        <v>6.9</v>
      </c>
      <c r="F222" s="684"/>
      <c r="G222" s="683">
        <f>IF($F$12=$H$2,'Input MONITORIZARE'!I290,IF('1.Fact_Relev'!$F$12='1.Fact_Relev'!$I$2,'Input MONITORIZARE'!J290,IF('1.Fact_Relev'!$F$12='1.Fact_Relev'!$J$2,'Input MONITORIZARE'!K290,IF('1.Fact_Relev'!$F$12='1.Fact_Relev'!$K$2,'Input MONITORIZARE'!L290,))))</f>
        <v>6.9</v>
      </c>
      <c r="H222" s="684"/>
      <c r="I222" s="254">
        <f>G222-E222</f>
        <v>0</v>
      </c>
      <c r="J222" s="255">
        <f>I222</f>
        <v>0</v>
      </c>
    </row>
    <row r="223" spans="2:10" x14ac:dyDescent="0.2">
      <c r="B223" s="78"/>
      <c r="C223" s="79" t="s">
        <v>114</v>
      </c>
      <c r="D223" s="78" t="s">
        <v>36</v>
      </c>
      <c r="E223" s="686">
        <f>SUM(E221:F222)</f>
        <v>100</v>
      </c>
      <c r="F223" s="686"/>
      <c r="G223" s="686">
        <f>SUM(G221:H222)</f>
        <v>100</v>
      </c>
      <c r="H223" s="686"/>
      <c r="I223" s="186"/>
      <c r="J223" s="255"/>
    </row>
    <row r="225" spans="2:13" x14ac:dyDescent="0.2">
      <c r="B225" s="240" t="s">
        <v>54</v>
      </c>
    </row>
    <row r="226" spans="2:13" x14ac:dyDescent="0.2">
      <c r="B226" s="692" t="s">
        <v>11</v>
      </c>
      <c r="C226" s="692" t="s">
        <v>14</v>
      </c>
      <c r="D226" s="694" t="s">
        <v>13</v>
      </c>
      <c r="E226" s="696">
        <f>$F$12</f>
        <v>2022</v>
      </c>
      <c r="F226" s="697"/>
      <c r="G226" s="697"/>
      <c r="H226" s="697"/>
      <c r="I226" s="697"/>
      <c r="J226" s="698"/>
    </row>
    <row r="227" spans="2:13" ht="24" customHeight="1" x14ac:dyDescent="0.2">
      <c r="B227" s="693"/>
      <c r="C227" s="693"/>
      <c r="D227" s="695"/>
      <c r="E227" s="697" t="s">
        <v>110</v>
      </c>
      <c r="F227" s="698"/>
      <c r="G227" s="699" t="s">
        <v>97</v>
      </c>
      <c r="H227" s="700"/>
      <c r="I227" s="123" t="s">
        <v>107</v>
      </c>
      <c r="J227" s="123" t="s">
        <v>108</v>
      </c>
    </row>
    <row r="228" spans="2:13" ht="12.75" x14ac:dyDescent="0.2">
      <c r="B228" s="133">
        <v>1</v>
      </c>
      <c r="C228" s="133" t="s">
        <v>39</v>
      </c>
      <c r="D228" s="133" t="s">
        <v>36</v>
      </c>
      <c r="E228" s="683">
        <f>IF($F$12=$H$2,'Input PJGD'!I140,IF('1.Fact_Relev'!$F$12='1.Fact_Relev'!$I$2,'Input PJGD'!J140,IF('1.Fact_Relev'!$F$12='1.Fact_Relev'!$J$2,'Input PJGD'!K140,IF('1.Fact_Relev'!$F$12='1.Fact_Relev'!$K$2,'Input PJGD'!L140,))))</f>
        <v>7.9</v>
      </c>
      <c r="F228" s="684"/>
      <c r="G228" s="683">
        <f>IF($F$12=$H$2,'Input MONITORIZARE'!I296,IF('1.Fact_Relev'!$F$12='1.Fact_Relev'!$I$2,'Input MONITORIZARE'!J296,IF('1.Fact_Relev'!$F$12='1.Fact_Relev'!$J$2,'Input MONITORIZARE'!K296,IF('1.Fact_Relev'!$F$12='1.Fact_Relev'!$K$2,'Input MONITORIZARE'!L296,))))</f>
        <v>7.9</v>
      </c>
      <c r="H228" s="684"/>
      <c r="I228" s="254">
        <f t="shared" ref="I228:I241" si="37">G228-E228</f>
        <v>0</v>
      </c>
      <c r="J228" s="255">
        <f t="shared" ref="J228:J241" si="38">I228</f>
        <v>0</v>
      </c>
      <c r="M228" s="30" t="s">
        <v>457</v>
      </c>
    </row>
    <row r="229" spans="2:13" x14ac:dyDescent="0.2">
      <c r="B229" s="133">
        <v>2</v>
      </c>
      <c r="C229" s="133" t="s">
        <v>40</v>
      </c>
      <c r="D229" s="133" t="s">
        <v>36</v>
      </c>
      <c r="E229" s="683">
        <f>IF($F$12=$H$2,'Input PJGD'!I141,IF('1.Fact_Relev'!$F$12='1.Fact_Relev'!$I$2,'Input PJGD'!J141,IF('1.Fact_Relev'!$F$12='1.Fact_Relev'!$J$2,'Input PJGD'!K141,IF('1.Fact_Relev'!$F$12='1.Fact_Relev'!$K$2,'Input PJGD'!L141,))))</f>
        <v>6.9</v>
      </c>
      <c r="F229" s="684"/>
      <c r="G229" s="683">
        <f>IF($F$12=$H$2,'Input MONITORIZARE'!I297,IF('1.Fact_Relev'!$F$12='1.Fact_Relev'!$I$2,'Input MONITORIZARE'!J297,IF('1.Fact_Relev'!$F$12='1.Fact_Relev'!$J$2,'Input MONITORIZARE'!K297,IF('1.Fact_Relev'!$F$12='1.Fact_Relev'!$K$2,'Input MONITORIZARE'!L297,))))</f>
        <v>6.9</v>
      </c>
      <c r="H229" s="684"/>
      <c r="I229" s="254">
        <f t="shared" si="37"/>
        <v>0</v>
      </c>
      <c r="J229" s="255">
        <f t="shared" si="38"/>
        <v>0</v>
      </c>
    </row>
    <row r="230" spans="2:13" x14ac:dyDescent="0.2">
      <c r="B230" s="133">
        <v>3</v>
      </c>
      <c r="C230" s="133" t="s">
        <v>41</v>
      </c>
      <c r="D230" s="133" t="s">
        <v>36</v>
      </c>
      <c r="E230" s="683">
        <f>IF($F$12=$H$2,'Input PJGD'!I142,IF('1.Fact_Relev'!$F$12='1.Fact_Relev'!$I$2,'Input PJGD'!J142,IF('1.Fact_Relev'!$F$12='1.Fact_Relev'!$J$2,'Input PJGD'!K142,IF('1.Fact_Relev'!$F$12='1.Fact_Relev'!$K$2,'Input PJGD'!L142,))))</f>
        <v>1.9</v>
      </c>
      <c r="F230" s="684"/>
      <c r="G230" s="683">
        <f>IF($F$12=$H$2,'Input MONITORIZARE'!I298,IF('1.Fact_Relev'!$F$12='1.Fact_Relev'!$I$2,'Input MONITORIZARE'!J298,IF('1.Fact_Relev'!$F$12='1.Fact_Relev'!$J$2,'Input MONITORIZARE'!K298,IF('1.Fact_Relev'!$F$12='1.Fact_Relev'!$K$2,'Input MONITORIZARE'!L298,))))</f>
        <v>1.9</v>
      </c>
      <c r="H230" s="684"/>
      <c r="I230" s="254">
        <f t="shared" si="37"/>
        <v>0</v>
      </c>
      <c r="J230" s="255">
        <f t="shared" si="38"/>
        <v>0</v>
      </c>
    </row>
    <row r="231" spans="2:13" x14ac:dyDescent="0.2">
      <c r="B231" s="133">
        <v>4</v>
      </c>
      <c r="C231" s="133" t="s">
        <v>42</v>
      </c>
      <c r="D231" s="133" t="s">
        <v>36</v>
      </c>
      <c r="E231" s="683">
        <f>IF($F$12=$H$2,'Input PJGD'!I143,IF('1.Fact_Relev'!$F$12='1.Fact_Relev'!$I$2,'Input PJGD'!J143,IF('1.Fact_Relev'!$F$12='1.Fact_Relev'!$J$2,'Input PJGD'!K143,IF('1.Fact_Relev'!$F$12='1.Fact_Relev'!$K$2,'Input PJGD'!L143,))))</f>
        <v>2.7</v>
      </c>
      <c r="F231" s="684"/>
      <c r="G231" s="683">
        <f>IF($F$12=$H$2,'Input MONITORIZARE'!I299,IF('1.Fact_Relev'!$F$12='1.Fact_Relev'!$I$2,'Input MONITORIZARE'!J299,IF('1.Fact_Relev'!$F$12='1.Fact_Relev'!$J$2,'Input MONITORIZARE'!K299,IF('1.Fact_Relev'!$F$12='1.Fact_Relev'!$K$2,'Input MONITORIZARE'!L299,))))</f>
        <v>2.7</v>
      </c>
      <c r="H231" s="684"/>
      <c r="I231" s="254">
        <f t="shared" si="37"/>
        <v>0</v>
      </c>
      <c r="J231" s="255">
        <f t="shared" si="38"/>
        <v>0</v>
      </c>
    </row>
    <row r="232" spans="2:13" x14ac:dyDescent="0.2">
      <c r="B232" s="133">
        <v>5</v>
      </c>
      <c r="C232" s="133" t="s">
        <v>43</v>
      </c>
      <c r="D232" s="133" t="s">
        <v>36</v>
      </c>
      <c r="E232" s="683">
        <f>IF($F$12=$H$2,'Input PJGD'!I144,IF('1.Fact_Relev'!$F$12='1.Fact_Relev'!$I$2,'Input PJGD'!J144,IF('1.Fact_Relev'!$F$12='1.Fact_Relev'!$J$2,'Input PJGD'!K144,IF('1.Fact_Relev'!$F$12='1.Fact_Relev'!$K$2,'Input PJGD'!L144,))))</f>
        <v>1.2</v>
      </c>
      <c r="F232" s="684"/>
      <c r="G232" s="683">
        <f>IF($F$12=$H$2,'Input MONITORIZARE'!I300,IF('1.Fact_Relev'!$F$12='1.Fact_Relev'!$I$2,'Input MONITORIZARE'!J300,IF('1.Fact_Relev'!$F$12='1.Fact_Relev'!$J$2,'Input MONITORIZARE'!K300,IF('1.Fact_Relev'!$F$12='1.Fact_Relev'!$K$2,'Input MONITORIZARE'!L300,))))</f>
        <v>1.2</v>
      </c>
      <c r="H232" s="684"/>
      <c r="I232" s="254">
        <f t="shared" si="37"/>
        <v>0</v>
      </c>
      <c r="J232" s="255">
        <f t="shared" si="38"/>
        <v>0</v>
      </c>
    </row>
    <row r="233" spans="2:13" x14ac:dyDescent="0.2">
      <c r="B233" s="135">
        <v>6</v>
      </c>
      <c r="C233" s="135" t="s">
        <v>44</v>
      </c>
      <c r="D233" s="135" t="s">
        <v>36</v>
      </c>
      <c r="E233" s="683">
        <f>IF($F$12=$H$2,'Input PJGD'!I145,IF('1.Fact_Relev'!$F$12='1.Fact_Relev'!$I$2,'Input PJGD'!J145,IF('1.Fact_Relev'!$F$12='1.Fact_Relev'!$J$2,'Input PJGD'!K145,IF('1.Fact_Relev'!$F$12='1.Fact_Relev'!$K$2,'Input PJGD'!L145,))))</f>
        <v>74</v>
      </c>
      <c r="F233" s="684"/>
      <c r="G233" s="683">
        <f>IF($F$12=$H$2,'Input MONITORIZARE'!I301,IF('1.Fact_Relev'!$F$12='1.Fact_Relev'!$I$2,'Input MONITORIZARE'!J301,IF('1.Fact_Relev'!$F$12='1.Fact_Relev'!$J$2,'Input MONITORIZARE'!K301,IF('1.Fact_Relev'!$F$12='1.Fact_Relev'!$K$2,'Input MONITORIZARE'!L301,))))</f>
        <v>74</v>
      </c>
      <c r="H233" s="684"/>
      <c r="I233" s="254">
        <f t="shared" si="37"/>
        <v>0</v>
      </c>
      <c r="J233" s="255">
        <f t="shared" si="38"/>
        <v>0</v>
      </c>
    </row>
    <row r="234" spans="2:13" x14ac:dyDescent="0.2">
      <c r="B234" s="136">
        <v>7</v>
      </c>
      <c r="C234" s="136" t="s">
        <v>45</v>
      </c>
      <c r="D234" s="136" t="s">
        <v>36</v>
      </c>
      <c r="E234" s="683">
        <f>IF($F$12=$H$2,'Input PJGD'!I146,IF('1.Fact_Relev'!$F$12='1.Fact_Relev'!$I$2,'Input PJGD'!J146,IF('1.Fact_Relev'!$F$12='1.Fact_Relev'!$J$2,'Input PJGD'!K146,IF('1.Fact_Relev'!$F$12='1.Fact_Relev'!$K$2,'Input PJGD'!L146,))))</f>
        <v>0.1</v>
      </c>
      <c r="F234" s="684"/>
      <c r="G234" s="683">
        <f>IF($F$12=$H$2,'Input MONITORIZARE'!I302,IF('1.Fact_Relev'!$F$12='1.Fact_Relev'!$I$2,'Input MONITORIZARE'!J302,IF('1.Fact_Relev'!$F$12='1.Fact_Relev'!$J$2,'Input MONITORIZARE'!K302,IF('1.Fact_Relev'!$F$12='1.Fact_Relev'!$K$2,'Input MONITORIZARE'!L302,))))</f>
        <v>0.1</v>
      </c>
      <c r="H234" s="684"/>
      <c r="I234" s="254">
        <f t="shared" si="37"/>
        <v>0</v>
      </c>
      <c r="J234" s="255">
        <f t="shared" si="38"/>
        <v>0</v>
      </c>
    </row>
    <row r="235" spans="2:13" x14ac:dyDescent="0.2">
      <c r="B235" s="137">
        <v>8</v>
      </c>
      <c r="C235" s="137" t="s">
        <v>46</v>
      </c>
      <c r="D235" s="137" t="s">
        <v>36</v>
      </c>
      <c r="E235" s="683">
        <f>IF($F$12=$H$2,'Input PJGD'!I147,IF('1.Fact_Relev'!$F$12='1.Fact_Relev'!$I$2,'Input PJGD'!J147,IF('1.Fact_Relev'!$F$12='1.Fact_Relev'!$J$2,'Input PJGD'!K147,IF('1.Fact_Relev'!$F$12='1.Fact_Relev'!$K$2,'Input PJGD'!L147,))))</f>
        <v>0</v>
      </c>
      <c r="F235" s="684"/>
      <c r="G235" s="683">
        <f>IF($F$12=$H$2,'Input MONITORIZARE'!I303,IF('1.Fact_Relev'!$F$12='1.Fact_Relev'!$I$2,'Input MONITORIZARE'!J303,IF('1.Fact_Relev'!$F$12='1.Fact_Relev'!$J$2,'Input MONITORIZARE'!K303,IF('1.Fact_Relev'!$F$12='1.Fact_Relev'!$K$2,'Input MONITORIZARE'!L303,))))</f>
        <v>0</v>
      </c>
      <c r="H235" s="684"/>
      <c r="I235" s="254">
        <f t="shared" si="37"/>
        <v>0</v>
      </c>
      <c r="J235" s="255">
        <f t="shared" si="38"/>
        <v>0</v>
      </c>
    </row>
    <row r="236" spans="2:13" x14ac:dyDescent="0.2">
      <c r="B236" s="137">
        <v>9</v>
      </c>
      <c r="C236" s="137" t="s">
        <v>47</v>
      </c>
      <c r="D236" s="137" t="s">
        <v>36</v>
      </c>
      <c r="E236" s="683">
        <f>IF($F$12=$H$2,'Input PJGD'!I148,IF('1.Fact_Relev'!$F$12='1.Fact_Relev'!$I$2,'Input PJGD'!J148,IF('1.Fact_Relev'!$F$12='1.Fact_Relev'!$J$2,'Input PJGD'!K148,IF('1.Fact_Relev'!$F$12='1.Fact_Relev'!$K$2,'Input PJGD'!L148,))))</f>
        <v>0</v>
      </c>
      <c r="F236" s="684"/>
      <c r="G236" s="683">
        <f>IF($F$12=$H$2,'Input MONITORIZARE'!I304,IF('1.Fact_Relev'!$F$12='1.Fact_Relev'!$I$2,'Input MONITORIZARE'!J304,IF('1.Fact_Relev'!$F$12='1.Fact_Relev'!$J$2,'Input MONITORIZARE'!K304,IF('1.Fact_Relev'!$F$12='1.Fact_Relev'!$K$2,'Input MONITORIZARE'!L304,))))</f>
        <v>0</v>
      </c>
      <c r="H236" s="684"/>
      <c r="I236" s="254">
        <f t="shared" si="37"/>
        <v>0</v>
      </c>
      <c r="J236" s="255">
        <f t="shared" si="38"/>
        <v>0</v>
      </c>
    </row>
    <row r="237" spans="2:13" x14ac:dyDescent="0.2">
      <c r="B237" s="137">
        <v>10</v>
      </c>
      <c r="C237" s="137" t="s">
        <v>48</v>
      </c>
      <c r="D237" s="137" t="s">
        <v>36</v>
      </c>
      <c r="E237" s="683">
        <f>IF($F$12=$H$2,'Input PJGD'!I149,IF('1.Fact_Relev'!$F$12='1.Fact_Relev'!$I$2,'Input PJGD'!J149,IF('1.Fact_Relev'!$F$12='1.Fact_Relev'!$J$2,'Input PJGD'!K149,IF('1.Fact_Relev'!$F$12='1.Fact_Relev'!$K$2,'Input PJGD'!L149,))))</f>
        <v>0</v>
      </c>
      <c r="F237" s="684"/>
      <c r="G237" s="683">
        <f>IF($F$12=$H$2,'Input MONITORIZARE'!I305,IF('1.Fact_Relev'!$F$12='1.Fact_Relev'!$I$2,'Input MONITORIZARE'!J305,IF('1.Fact_Relev'!$F$12='1.Fact_Relev'!$J$2,'Input MONITORIZARE'!K305,IF('1.Fact_Relev'!$F$12='1.Fact_Relev'!$K$2,'Input MONITORIZARE'!L305,))))</f>
        <v>0</v>
      </c>
      <c r="H237" s="684"/>
      <c r="I237" s="254">
        <f t="shared" si="37"/>
        <v>0</v>
      </c>
      <c r="J237" s="255">
        <f t="shared" si="38"/>
        <v>0</v>
      </c>
    </row>
    <row r="238" spans="2:13" x14ac:dyDescent="0.2">
      <c r="B238" s="133">
        <v>11</v>
      </c>
      <c r="C238" s="133" t="s">
        <v>49</v>
      </c>
      <c r="D238" s="133" t="s">
        <v>36</v>
      </c>
      <c r="E238" s="683">
        <f>IF($F$12=$H$2,'Input PJGD'!I150,IF('1.Fact_Relev'!$F$12='1.Fact_Relev'!$I$2,'Input PJGD'!J150,IF('1.Fact_Relev'!$F$12='1.Fact_Relev'!$J$2,'Input PJGD'!K150,IF('1.Fact_Relev'!$F$12='1.Fact_Relev'!$K$2,'Input PJGD'!L150,))))</f>
        <v>0</v>
      </c>
      <c r="F238" s="684"/>
      <c r="G238" s="683">
        <f>IF($F$12=$H$2,'Input MONITORIZARE'!I306,IF('1.Fact_Relev'!$F$12='1.Fact_Relev'!$I$2,'Input MONITORIZARE'!J306,IF('1.Fact_Relev'!$F$12='1.Fact_Relev'!$J$2,'Input MONITORIZARE'!K306,IF('1.Fact_Relev'!$F$12='1.Fact_Relev'!$K$2,'Input MONITORIZARE'!L306,))))</f>
        <v>0</v>
      </c>
      <c r="H238" s="684"/>
      <c r="I238" s="254">
        <f t="shared" si="37"/>
        <v>0</v>
      </c>
      <c r="J238" s="255">
        <f t="shared" si="38"/>
        <v>0</v>
      </c>
    </row>
    <row r="239" spans="2:13" x14ac:dyDescent="0.2">
      <c r="B239" s="139">
        <v>12</v>
      </c>
      <c r="C239" s="139" t="s">
        <v>50</v>
      </c>
      <c r="D239" s="139" t="s">
        <v>36</v>
      </c>
      <c r="E239" s="683">
        <f>IF($F$12=$H$2,'Input PJGD'!I151,IF('1.Fact_Relev'!$F$12='1.Fact_Relev'!$I$2,'Input PJGD'!J151,IF('1.Fact_Relev'!$F$12='1.Fact_Relev'!$J$2,'Input PJGD'!K151,IF('1.Fact_Relev'!$F$12='1.Fact_Relev'!$K$2,'Input PJGD'!L151,))))</f>
        <v>0</v>
      </c>
      <c r="F239" s="684"/>
      <c r="G239" s="683">
        <f>IF($F$12=$H$2,'Input MONITORIZARE'!I307,IF('1.Fact_Relev'!$F$12='1.Fact_Relev'!$I$2,'Input MONITORIZARE'!J307,IF('1.Fact_Relev'!$F$12='1.Fact_Relev'!$J$2,'Input MONITORIZARE'!K307,IF('1.Fact_Relev'!$F$12='1.Fact_Relev'!$K$2,'Input MONITORIZARE'!L307,))))</f>
        <v>0</v>
      </c>
      <c r="H239" s="684"/>
      <c r="I239" s="254">
        <f t="shared" si="37"/>
        <v>0</v>
      </c>
      <c r="J239" s="255">
        <f t="shared" si="38"/>
        <v>0</v>
      </c>
    </row>
    <row r="240" spans="2:13" ht="24" x14ac:dyDescent="0.2">
      <c r="B240" s="139">
        <v>13</v>
      </c>
      <c r="C240" s="139" t="s">
        <v>417</v>
      </c>
      <c r="D240" s="139" t="s">
        <v>36</v>
      </c>
      <c r="E240" s="683">
        <f>IF($F$12=$H$2,'Input PJGD'!I152,IF('1.Fact_Relev'!$F$12='1.Fact_Relev'!$I$2,'Input PJGD'!J152,IF('1.Fact_Relev'!$F$12='1.Fact_Relev'!$J$2,'Input PJGD'!K152,IF('1.Fact_Relev'!$F$12='1.Fact_Relev'!$K$2,'Input PJGD'!L152,))))</f>
        <v>0</v>
      </c>
      <c r="F240" s="684"/>
      <c r="G240" s="683">
        <f>IF($F$12=$H$2,'Input MONITORIZARE'!I308,IF('1.Fact_Relev'!$F$12='1.Fact_Relev'!$I$2,'Input MONITORIZARE'!J308,IF('1.Fact_Relev'!$F$12='1.Fact_Relev'!$J$2,'Input MONITORIZARE'!K308,IF('1.Fact_Relev'!$F$12='1.Fact_Relev'!$K$2,'Input MONITORIZARE'!L308,))))</f>
        <v>0</v>
      </c>
      <c r="H240" s="684"/>
      <c r="I240" s="254">
        <f t="shared" si="37"/>
        <v>0</v>
      </c>
      <c r="J240" s="255">
        <f t="shared" si="38"/>
        <v>0</v>
      </c>
    </row>
    <row r="241" spans="2:13" x14ac:dyDescent="0.2">
      <c r="B241" s="139">
        <v>14</v>
      </c>
      <c r="C241" s="139" t="s">
        <v>51</v>
      </c>
      <c r="D241" s="139" t="s">
        <v>36</v>
      </c>
      <c r="E241" s="683">
        <f>IF($F$12=$H$2,'Input PJGD'!I153,IF('1.Fact_Relev'!$F$12='1.Fact_Relev'!$I$2,'Input PJGD'!J153,IF('1.Fact_Relev'!$F$12='1.Fact_Relev'!$J$2,'Input PJGD'!K153,IF('1.Fact_Relev'!$F$12='1.Fact_Relev'!$K$2,'Input PJGD'!L153,))))</f>
        <v>5.3</v>
      </c>
      <c r="F241" s="684"/>
      <c r="G241" s="683">
        <f>IF($F$12=$H$2,'Input MONITORIZARE'!I309,IF('1.Fact_Relev'!$F$12='1.Fact_Relev'!$I$2,'Input MONITORIZARE'!J309,IF('1.Fact_Relev'!$F$12='1.Fact_Relev'!$J$2,'Input MONITORIZARE'!K309,IF('1.Fact_Relev'!$F$12='1.Fact_Relev'!$K$2,'Input MONITORIZARE'!L309,))))</f>
        <v>5.3</v>
      </c>
      <c r="H241" s="684"/>
      <c r="I241" s="254">
        <f t="shared" si="37"/>
        <v>0</v>
      </c>
      <c r="J241" s="255">
        <f t="shared" si="38"/>
        <v>0</v>
      </c>
    </row>
    <row r="242" spans="2:13" x14ac:dyDescent="0.2">
      <c r="B242" s="81"/>
      <c r="C242" s="83" t="s">
        <v>114</v>
      </c>
      <c r="D242" s="81" t="s">
        <v>36</v>
      </c>
      <c r="E242" s="689">
        <f>SUM(E228:F241)</f>
        <v>99.999999999999986</v>
      </c>
      <c r="F242" s="690"/>
      <c r="G242" s="689">
        <f>SUM(G228:H241)</f>
        <v>99.999999999999986</v>
      </c>
      <c r="H242" s="690"/>
      <c r="I242" s="256"/>
      <c r="J242" s="256"/>
    </row>
    <row r="243" spans="2:13" x14ac:dyDescent="0.2">
      <c r="B243" s="257"/>
      <c r="C243" s="86" t="s">
        <v>451</v>
      </c>
      <c r="D243" s="258"/>
      <c r="E243" s="691"/>
      <c r="F243" s="691"/>
      <c r="G243" s="691"/>
      <c r="H243" s="691"/>
      <c r="I243" s="259"/>
      <c r="J243" s="260"/>
    </row>
    <row r="244" spans="2:13" x14ac:dyDescent="0.2">
      <c r="B244" s="94"/>
      <c r="C244" s="261" t="s">
        <v>116</v>
      </c>
      <c r="D244" s="94" t="s">
        <v>36</v>
      </c>
      <c r="E244" s="687">
        <f>SUM(E228:F231,E238)</f>
        <v>19.399999999999999</v>
      </c>
      <c r="F244" s="688"/>
      <c r="G244" s="687">
        <f>SUM(G228:H231,G238)</f>
        <v>19.399999999999999</v>
      </c>
      <c r="H244" s="688"/>
      <c r="I244" s="254">
        <f>G244-E244</f>
        <v>0</v>
      </c>
      <c r="J244" s="255">
        <f>I244</f>
        <v>0</v>
      </c>
    </row>
    <row r="245" spans="2:13" x14ac:dyDescent="0.2">
      <c r="B245" s="78"/>
      <c r="C245" s="262" t="s">
        <v>117</v>
      </c>
      <c r="D245" s="78" t="s">
        <v>36</v>
      </c>
      <c r="E245" s="683">
        <f>SUM(E228:F232,E238)</f>
        <v>20.599999999999998</v>
      </c>
      <c r="F245" s="684"/>
      <c r="G245" s="683">
        <f>SUM(G228:H232,G238)</f>
        <v>20.599999999999998</v>
      </c>
      <c r="H245" s="684"/>
      <c r="I245" s="254">
        <f>G245-E245</f>
        <v>0</v>
      </c>
      <c r="J245" s="255">
        <f>I245</f>
        <v>0</v>
      </c>
    </row>
    <row r="246" spans="2:13" x14ac:dyDescent="0.2">
      <c r="B246" s="78"/>
      <c r="C246" s="262" t="s">
        <v>118</v>
      </c>
      <c r="D246" s="78" t="s">
        <v>36</v>
      </c>
      <c r="E246" s="683">
        <f>E233+E228+E232</f>
        <v>83.100000000000009</v>
      </c>
      <c r="F246" s="684">
        <f>F233+F228+F232</f>
        <v>0</v>
      </c>
      <c r="G246" s="683">
        <f>G233+G228+G232</f>
        <v>83.100000000000009</v>
      </c>
      <c r="H246" s="684">
        <f>H233+H228+H232</f>
        <v>0</v>
      </c>
      <c r="I246" s="254">
        <f>G246-E246</f>
        <v>0</v>
      </c>
      <c r="J246" s="255">
        <f>I246</f>
        <v>0</v>
      </c>
    </row>
    <row r="248" spans="2:13" x14ac:dyDescent="0.2">
      <c r="B248" s="240" t="s">
        <v>55</v>
      </c>
    </row>
    <row r="249" spans="2:13" x14ac:dyDescent="0.2">
      <c r="B249" s="692" t="s">
        <v>11</v>
      </c>
      <c r="C249" s="692" t="s">
        <v>14</v>
      </c>
      <c r="D249" s="694" t="s">
        <v>13</v>
      </c>
      <c r="E249" s="696">
        <f>$F$12</f>
        <v>2022</v>
      </c>
      <c r="F249" s="697"/>
      <c r="G249" s="697"/>
      <c r="H249" s="697"/>
      <c r="I249" s="697"/>
      <c r="J249" s="698"/>
    </row>
    <row r="250" spans="2:13" ht="24" customHeight="1" x14ac:dyDescent="0.2">
      <c r="B250" s="693"/>
      <c r="C250" s="693"/>
      <c r="D250" s="695"/>
      <c r="E250" s="697" t="s">
        <v>110</v>
      </c>
      <c r="F250" s="698"/>
      <c r="G250" s="699" t="s">
        <v>97</v>
      </c>
      <c r="H250" s="700"/>
      <c r="I250" s="123" t="s">
        <v>107</v>
      </c>
      <c r="J250" s="123" t="s">
        <v>108</v>
      </c>
    </row>
    <row r="251" spans="2:13" ht="12.75" x14ac:dyDescent="0.2">
      <c r="B251" s="133">
        <v>1</v>
      </c>
      <c r="C251" s="133" t="s">
        <v>39</v>
      </c>
      <c r="D251" s="133" t="s">
        <v>36</v>
      </c>
      <c r="E251" s="683">
        <f>IF($F$12=$H$2,'Input PJGD'!I163,IF('1.Fact_Relev'!$F$12='1.Fact_Relev'!$I$2,'Input PJGD'!J163,IF('1.Fact_Relev'!$F$12='1.Fact_Relev'!$J$2,'Input PJGD'!K163,IF('1.Fact_Relev'!$F$12='1.Fact_Relev'!$K$2,'Input PJGD'!L163,))))</f>
        <v>10.1</v>
      </c>
      <c r="F251" s="684"/>
      <c r="G251" s="683">
        <f>IF($F$12=$H$2,'Input MONITORIZARE'!I319,IF('1.Fact_Relev'!$F$12='1.Fact_Relev'!$I$2,'Input MONITORIZARE'!J319,IF('1.Fact_Relev'!$F$12='1.Fact_Relev'!$J$2,'Input MONITORIZARE'!K319,IF('1.Fact_Relev'!$F$12='1.Fact_Relev'!$K$2,'Input MONITORIZARE'!L319,))))</f>
        <v>10.1</v>
      </c>
      <c r="H251" s="684"/>
      <c r="I251" s="254">
        <f t="shared" ref="I251:I264" si="39">G251-E251</f>
        <v>0</v>
      </c>
      <c r="J251" s="255">
        <f t="shared" ref="J251:J264" si="40">I251</f>
        <v>0</v>
      </c>
      <c r="M251" s="30" t="s">
        <v>458</v>
      </c>
    </row>
    <row r="252" spans="2:13" x14ac:dyDescent="0.2">
      <c r="B252" s="133">
        <v>2</v>
      </c>
      <c r="C252" s="133" t="s">
        <v>40</v>
      </c>
      <c r="D252" s="133" t="s">
        <v>36</v>
      </c>
      <c r="E252" s="683">
        <f>IF($F$12=$H$2,'Input PJGD'!I164,IF('1.Fact_Relev'!$F$12='1.Fact_Relev'!$I$2,'Input PJGD'!J164,IF('1.Fact_Relev'!$F$12='1.Fact_Relev'!$J$2,'Input PJGD'!K164,IF('1.Fact_Relev'!$F$12='1.Fact_Relev'!$K$2,'Input PJGD'!L164,))))</f>
        <v>9.6999999999999993</v>
      </c>
      <c r="F252" s="684"/>
      <c r="G252" s="683">
        <f>IF($F$12=$H$2,'Input MONITORIZARE'!I320,IF('1.Fact_Relev'!$F$12='1.Fact_Relev'!$I$2,'Input MONITORIZARE'!J320,IF('1.Fact_Relev'!$F$12='1.Fact_Relev'!$J$2,'Input MONITORIZARE'!K320,IF('1.Fact_Relev'!$F$12='1.Fact_Relev'!$K$2,'Input MONITORIZARE'!L320,))))</f>
        <v>9.6999999999999993</v>
      </c>
      <c r="H252" s="684"/>
      <c r="I252" s="254">
        <f t="shared" si="39"/>
        <v>0</v>
      </c>
      <c r="J252" s="255">
        <f t="shared" si="40"/>
        <v>0</v>
      </c>
    </row>
    <row r="253" spans="2:13" x14ac:dyDescent="0.2">
      <c r="B253" s="133">
        <v>3</v>
      </c>
      <c r="C253" s="133" t="s">
        <v>41</v>
      </c>
      <c r="D253" s="133" t="s">
        <v>36</v>
      </c>
      <c r="E253" s="683">
        <f>IF($F$12=$H$2,'Input PJGD'!I165,IF('1.Fact_Relev'!$F$12='1.Fact_Relev'!$I$2,'Input PJGD'!J165,IF('1.Fact_Relev'!$F$12='1.Fact_Relev'!$J$2,'Input PJGD'!K165,IF('1.Fact_Relev'!$F$12='1.Fact_Relev'!$K$2,'Input PJGD'!L165,))))</f>
        <v>2.2000000000000002</v>
      </c>
      <c r="F253" s="684"/>
      <c r="G253" s="683">
        <f>IF($F$12=$H$2,'Input MONITORIZARE'!I321,IF('1.Fact_Relev'!$F$12='1.Fact_Relev'!$I$2,'Input MONITORIZARE'!J321,IF('1.Fact_Relev'!$F$12='1.Fact_Relev'!$J$2,'Input MONITORIZARE'!K321,IF('1.Fact_Relev'!$F$12='1.Fact_Relev'!$K$2,'Input MONITORIZARE'!L321,))))</f>
        <v>2.2000000000000002</v>
      </c>
      <c r="H253" s="684"/>
      <c r="I253" s="254">
        <f t="shared" si="39"/>
        <v>0</v>
      </c>
      <c r="J253" s="255">
        <f t="shared" si="40"/>
        <v>0</v>
      </c>
    </row>
    <row r="254" spans="2:13" x14ac:dyDescent="0.2">
      <c r="B254" s="133">
        <v>4</v>
      </c>
      <c r="C254" s="133" t="s">
        <v>42</v>
      </c>
      <c r="D254" s="133" t="s">
        <v>36</v>
      </c>
      <c r="E254" s="683">
        <f>IF($F$12=$H$2,'Input PJGD'!I166,IF('1.Fact_Relev'!$F$12='1.Fact_Relev'!$I$2,'Input PJGD'!J166,IF('1.Fact_Relev'!$F$12='1.Fact_Relev'!$J$2,'Input PJGD'!K166,IF('1.Fact_Relev'!$F$12='1.Fact_Relev'!$K$2,'Input PJGD'!L166,))))</f>
        <v>4.4000000000000004</v>
      </c>
      <c r="F254" s="684"/>
      <c r="G254" s="683">
        <f>IF($F$12=$H$2,'Input MONITORIZARE'!I322,IF('1.Fact_Relev'!$F$12='1.Fact_Relev'!$I$2,'Input MONITORIZARE'!J322,IF('1.Fact_Relev'!$F$12='1.Fact_Relev'!$J$2,'Input MONITORIZARE'!K322,IF('1.Fact_Relev'!$F$12='1.Fact_Relev'!$K$2,'Input MONITORIZARE'!L322,))))</f>
        <v>4.4000000000000004</v>
      </c>
      <c r="H254" s="684"/>
      <c r="I254" s="254">
        <f t="shared" si="39"/>
        <v>0</v>
      </c>
      <c r="J254" s="255">
        <f t="shared" si="40"/>
        <v>0</v>
      </c>
    </row>
    <row r="255" spans="2:13" x14ac:dyDescent="0.2">
      <c r="B255" s="133">
        <v>5</v>
      </c>
      <c r="C255" s="133" t="s">
        <v>43</v>
      </c>
      <c r="D255" s="133" t="s">
        <v>36</v>
      </c>
      <c r="E255" s="683">
        <f>IF($F$12=$H$2,'Input PJGD'!I167,IF('1.Fact_Relev'!$F$12='1.Fact_Relev'!$I$2,'Input PJGD'!J167,IF('1.Fact_Relev'!$F$12='1.Fact_Relev'!$J$2,'Input PJGD'!K167,IF('1.Fact_Relev'!$F$12='1.Fact_Relev'!$K$2,'Input PJGD'!L167,))))</f>
        <v>2.9</v>
      </c>
      <c r="F255" s="684"/>
      <c r="G255" s="683">
        <f>IF($F$12=$H$2,'Input MONITORIZARE'!I323,IF('1.Fact_Relev'!$F$12='1.Fact_Relev'!$I$2,'Input MONITORIZARE'!J323,IF('1.Fact_Relev'!$F$12='1.Fact_Relev'!$J$2,'Input MONITORIZARE'!K323,IF('1.Fact_Relev'!$F$12='1.Fact_Relev'!$K$2,'Input MONITORIZARE'!L323,))))</f>
        <v>2.9</v>
      </c>
      <c r="H255" s="684"/>
      <c r="I255" s="254">
        <f t="shared" si="39"/>
        <v>0</v>
      </c>
      <c r="J255" s="255">
        <f t="shared" si="40"/>
        <v>0</v>
      </c>
    </row>
    <row r="256" spans="2:13" x14ac:dyDescent="0.2">
      <c r="B256" s="135">
        <v>6</v>
      </c>
      <c r="C256" s="135" t="s">
        <v>44</v>
      </c>
      <c r="D256" s="135" t="s">
        <v>36</v>
      </c>
      <c r="E256" s="683">
        <f>IF($F$12=$H$2,'Input PJGD'!I168,IF('1.Fact_Relev'!$F$12='1.Fact_Relev'!$I$2,'Input PJGD'!J168,IF('1.Fact_Relev'!$F$12='1.Fact_Relev'!$J$2,'Input PJGD'!K168,IF('1.Fact_Relev'!$F$12='1.Fact_Relev'!$K$2,'Input PJGD'!L168,))))</f>
        <v>60.2</v>
      </c>
      <c r="F256" s="684"/>
      <c r="G256" s="683">
        <f>IF($F$12=$H$2,'Input MONITORIZARE'!I324,IF('1.Fact_Relev'!$F$12='1.Fact_Relev'!$I$2,'Input MONITORIZARE'!J324,IF('1.Fact_Relev'!$F$12='1.Fact_Relev'!$J$2,'Input MONITORIZARE'!K324,IF('1.Fact_Relev'!$F$12='1.Fact_Relev'!$K$2,'Input MONITORIZARE'!L324,))))</f>
        <v>60.2</v>
      </c>
      <c r="H256" s="684"/>
      <c r="I256" s="254">
        <f t="shared" si="39"/>
        <v>0</v>
      </c>
      <c r="J256" s="255">
        <f t="shared" si="40"/>
        <v>0</v>
      </c>
    </row>
    <row r="257" spans="2:10" x14ac:dyDescent="0.2">
      <c r="B257" s="136">
        <v>7</v>
      </c>
      <c r="C257" s="136" t="s">
        <v>45</v>
      </c>
      <c r="D257" s="136" t="s">
        <v>36</v>
      </c>
      <c r="E257" s="683">
        <f>IF($F$12=$H$2,'Input PJGD'!I169,IF('1.Fact_Relev'!$F$12='1.Fact_Relev'!$I$2,'Input PJGD'!J169,IF('1.Fact_Relev'!$F$12='1.Fact_Relev'!$J$2,'Input PJGD'!K169,IF('1.Fact_Relev'!$F$12='1.Fact_Relev'!$K$2,'Input PJGD'!L169,))))</f>
        <v>0.2</v>
      </c>
      <c r="F257" s="684"/>
      <c r="G257" s="683">
        <f>IF($F$12=$H$2,'Input MONITORIZARE'!I325,IF('1.Fact_Relev'!$F$12='1.Fact_Relev'!$I$2,'Input MONITORIZARE'!J325,IF('1.Fact_Relev'!$F$12='1.Fact_Relev'!$J$2,'Input MONITORIZARE'!K325,IF('1.Fact_Relev'!$F$12='1.Fact_Relev'!$K$2,'Input MONITORIZARE'!L325,))))</f>
        <v>0.2</v>
      </c>
      <c r="H257" s="684"/>
      <c r="I257" s="254">
        <f t="shared" si="39"/>
        <v>0</v>
      </c>
      <c r="J257" s="255">
        <f>I257</f>
        <v>0</v>
      </c>
    </row>
    <row r="258" spans="2:10" x14ac:dyDescent="0.2">
      <c r="B258" s="137">
        <v>8</v>
      </c>
      <c r="C258" s="137" t="s">
        <v>46</v>
      </c>
      <c r="D258" s="137" t="s">
        <v>36</v>
      </c>
      <c r="E258" s="683">
        <f>IF($F$12=$H$2,'Input PJGD'!I170,IF('1.Fact_Relev'!$F$12='1.Fact_Relev'!$I$2,'Input PJGD'!J170,IF('1.Fact_Relev'!$F$12='1.Fact_Relev'!$J$2,'Input PJGD'!K170,IF('1.Fact_Relev'!$F$12='1.Fact_Relev'!$K$2,'Input PJGD'!L170,))))</f>
        <v>0</v>
      </c>
      <c r="F258" s="684"/>
      <c r="G258" s="683">
        <f>IF($F$12=$H$2,'Input MONITORIZARE'!I326,IF('1.Fact_Relev'!$F$12='1.Fact_Relev'!$I$2,'Input MONITORIZARE'!J326,IF('1.Fact_Relev'!$F$12='1.Fact_Relev'!$J$2,'Input MONITORIZARE'!K326,IF('1.Fact_Relev'!$F$12='1.Fact_Relev'!$K$2,'Input MONITORIZARE'!L326,))))</f>
        <v>0</v>
      </c>
      <c r="H258" s="684"/>
      <c r="I258" s="254">
        <f t="shared" si="39"/>
        <v>0</v>
      </c>
      <c r="J258" s="255">
        <f t="shared" si="40"/>
        <v>0</v>
      </c>
    </row>
    <row r="259" spans="2:10" x14ac:dyDescent="0.2">
      <c r="B259" s="137">
        <v>9</v>
      </c>
      <c r="C259" s="137" t="s">
        <v>47</v>
      </c>
      <c r="D259" s="137" t="s">
        <v>36</v>
      </c>
      <c r="E259" s="683">
        <f>IF($F$12=$H$2,'Input PJGD'!I171,IF('1.Fact_Relev'!$F$12='1.Fact_Relev'!$I$2,'Input PJGD'!J171,IF('1.Fact_Relev'!$F$12='1.Fact_Relev'!$J$2,'Input PJGD'!K171,IF('1.Fact_Relev'!$F$12='1.Fact_Relev'!$K$2,'Input PJGD'!L171,))))</f>
        <v>0</v>
      </c>
      <c r="F259" s="684"/>
      <c r="G259" s="683">
        <f>IF($F$12=$H$2,'Input MONITORIZARE'!I327,IF('1.Fact_Relev'!$F$12='1.Fact_Relev'!$I$2,'Input MONITORIZARE'!J327,IF('1.Fact_Relev'!$F$12='1.Fact_Relev'!$J$2,'Input MONITORIZARE'!K327,IF('1.Fact_Relev'!$F$12='1.Fact_Relev'!$K$2,'Input MONITORIZARE'!L327,))))</f>
        <v>0</v>
      </c>
      <c r="H259" s="684"/>
      <c r="I259" s="254">
        <f t="shared" si="39"/>
        <v>0</v>
      </c>
      <c r="J259" s="255">
        <f t="shared" si="40"/>
        <v>0</v>
      </c>
    </row>
    <row r="260" spans="2:10" x14ac:dyDescent="0.2">
      <c r="B260" s="137">
        <v>10</v>
      </c>
      <c r="C260" s="137" t="s">
        <v>48</v>
      </c>
      <c r="D260" s="137" t="s">
        <v>36</v>
      </c>
      <c r="E260" s="683">
        <f>IF($F$12=$H$2,'Input PJGD'!I172,IF('1.Fact_Relev'!$F$12='1.Fact_Relev'!$I$2,'Input PJGD'!J172,IF('1.Fact_Relev'!$F$12='1.Fact_Relev'!$J$2,'Input PJGD'!K172,IF('1.Fact_Relev'!$F$12='1.Fact_Relev'!$K$2,'Input PJGD'!L172,))))</f>
        <v>0</v>
      </c>
      <c r="F260" s="684"/>
      <c r="G260" s="683">
        <f>IF($F$12=$H$2,'Input MONITORIZARE'!I328,IF('1.Fact_Relev'!$F$12='1.Fact_Relev'!$I$2,'Input MONITORIZARE'!J328,IF('1.Fact_Relev'!$F$12='1.Fact_Relev'!$J$2,'Input MONITORIZARE'!K328,IF('1.Fact_Relev'!$F$12='1.Fact_Relev'!$K$2,'Input MONITORIZARE'!L328,))))</f>
        <v>0</v>
      </c>
      <c r="H260" s="684"/>
      <c r="I260" s="254">
        <f t="shared" si="39"/>
        <v>0</v>
      </c>
      <c r="J260" s="255">
        <f t="shared" si="40"/>
        <v>0</v>
      </c>
    </row>
    <row r="261" spans="2:10" x14ac:dyDescent="0.2">
      <c r="B261" s="133">
        <v>11</v>
      </c>
      <c r="C261" s="133" t="s">
        <v>49</v>
      </c>
      <c r="D261" s="133" t="s">
        <v>36</v>
      </c>
      <c r="E261" s="683">
        <f>IF($F$12=$H$2,'Input PJGD'!I173,IF('1.Fact_Relev'!$F$12='1.Fact_Relev'!$I$2,'Input PJGD'!J173,IF('1.Fact_Relev'!$F$12='1.Fact_Relev'!$J$2,'Input PJGD'!K173,IF('1.Fact_Relev'!$F$12='1.Fact_Relev'!$K$2,'Input PJGD'!L173,))))</f>
        <v>0</v>
      </c>
      <c r="F261" s="684"/>
      <c r="G261" s="683">
        <f>IF($F$12=$H$2,'Input MONITORIZARE'!I329,IF('1.Fact_Relev'!$F$12='1.Fact_Relev'!$I$2,'Input MONITORIZARE'!J329,IF('1.Fact_Relev'!$F$12='1.Fact_Relev'!$J$2,'Input MONITORIZARE'!K329,IF('1.Fact_Relev'!$F$12='1.Fact_Relev'!$K$2,'Input MONITORIZARE'!L329,))))</f>
        <v>0</v>
      </c>
      <c r="H261" s="684"/>
      <c r="I261" s="254">
        <f t="shared" si="39"/>
        <v>0</v>
      </c>
      <c r="J261" s="255">
        <f t="shared" si="40"/>
        <v>0</v>
      </c>
    </row>
    <row r="262" spans="2:10" x14ac:dyDescent="0.2">
      <c r="B262" s="139">
        <v>12</v>
      </c>
      <c r="C262" s="139" t="s">
        <v>50</v>
      </c>
      <c r="D262" s="139" t="s">
        <v>36</v>
      </c>
      <c r="E262" s="683">
        <f>IF($F$12=$H$2,'Input PJGD'!I174,IF('1.Fact_Relev'!$F$12='1.Fact_Relev'!$I$2,'Input PJGD'!J174,IF('1.Fact_Relev'!$F$12='1.Fact_Relev'!$J$2,'Input PJGD'!K174,IF('1.Fact_Relev'!$F$12='1.Fact_Relev'!$K$2,'Input PJGD'!L174,))))</f>
        <v>0</v>
      </c>
      <c r="F262" s="684"/>
      <c r="G262" s="683">
        <f>IF($F$12=$H$2,'Input MONITORIZARE'!I330,IF('1.Fact_Relev'!$F$12='1.Fact_Relev'!$I$2,'Input MONITORIZARE'!J330,IF('1.Fact_Relev'!$F$12='1.Fact_Relev'!$J$2,'Input MONITORIZARE'!K330,IF('1.Fact_Relev'!$F$12='1.Fact_Relev'!$K$2,'Input MONITORIZARE'!L330,))))</f>
        <v>0</v>
      </c>
      <c r="H262" s="684"/>
      <c r="I262" s="254">
        <f t="shared" si="39"/>
        <v>0</v>
      </c>
      <c r="J262" s="255">
        <f t="shared" si="40"/>
        <v>0</v>
      </c>
    </row>
    <row r="263" spans="2:10" ht="24" x14ac:dyDescent="0.2">
      <c r="B263" s="139">
        <v>13</v>
      </c>
      <c r="C263" s="139" t="s">
        <v>417</v>
      </c>
      <c r="D263" s="139" t="s">
        <v>36</v>
      </c>
      <c r="E263" s="683">
        <f>IF($F$12=$H$2,'Input PJGD'!I175,IF('1.Fact_Relev'!$F$12='1.Fact_Relev'!$I$2,'Input PJGD'!J175,IF('1.Fact_Relev'!$F$12='1.Fact_Relev'!$J$2,'Input PJGD'!K175,IF('1.Fact_Relev'!$F$12='1.Fact_Relev'!$K$2,'Input PJGD'!L175,))))</f>
        <v>0</v>
      </c>
      <c r="F263" s="684"/>
      <c r="G263" s="683">
        <f>IF($F$12=$H$2,'Input MONITORIZARE'!I331,IF('1.Fact_Relev'!$F$12='1.Fact_Relev'!$I$2,'Input MONITORIZARE'!J331,IF('1.Fact_Relev'!$F$12='1.Fact_Relev'!$J$2,'Input MONITORIZARE'!K331,IF('1.Fact_Relev'!$F$12='1.Fact_Relev'!$K$2,'Input MONITORIZARE'!L331,))))</f>
        <v>0</v>
      </c>
      <c r="H263" s="684"/>
      <c r="I263" s="254">
        <f t="shared" si="39"/>
        <v>0</v>
      </c>
      <c r="J263" s="255">
        <f t="shared" si="40"/>
        <v>0</v>
      </c>
    </row>
    <row r="264" spans="2:10" x14ac:dyDescent="0.2">
      <c r="B264" s="139">
        <v>14</v>
      </c>
      <c r="C264" s="139" t="s">
        <v>51</v>
      </c>
      <c r="D264" s="139" t="s">
        <v>36</v>
      </c>
      <c r="E264" s="683">
        <f>IF($F$12=$H$2,'Input PJGD'!I176,IF('1.Fact_Relev'!$F$12='1.Fact_Relev'!$I$2,'Input PJGD'!J176,IF('1.Fact_Relev'!$F$12='1.Fact_Relev'!$J$2,'Input PJGD'!K176,IF('1.Fact_Relev'!$F$12='1.Fact_Relev'!$K$2,'Input PJGD'!L176,))))</f>
        <v>10.3</v>
      </c>
      <c r="F264" s="684"/>
      <c r="G264" s="683">
        <f>IF($F$12=$H$2,'Input MONITORIZARE'!I332,IF('1.Fact_Relev'!$F$12='1.Fact_Relev'!$I$2,'Input MONITORIZARE'!J332,IF('1.Fact_Relev'!$F$12='1.Fact_Relev'!$J$2,'Input MONITORIZARE'!K332,IF('1.Fact_Relev'!$F$12='1.Fact_Relev'!$K$2,'Input MONITORIZARE'!L332,))))</f>
        <v>10.3</v>
      </c>
      <c r="H264" s="684"/>
      <c r="I264" s="254">
        <f t="shared" si="39"/>
        <v>0</v>
      </c>
      <c r="J264" s="255">
        <f t="shared" si="40"/>
        <v>0</v>
      </c>
    </row>
    <row r="265" spans="2:10" x14ac:dyDescent="0.2">
      <c r="B265" s="81"/>
      <c r="C265" s="83" t="s">
        <v>114</v>
      </c>
      <c r="D265" s="81" t="s">
        <v>36</v>
      </c>
      <c r="E265" s="689">
        <f>SUM(E251:F264)</f>
        <v>100</v>
      </c>
      <c r="F265" s="690"/>
      <c r="G265" s="689">
        <f>SUM(G251:H264)</f>
        <v>100</v>
      </c>
      <c r="H265" s="690"/>
      <c r="I265" s="256"/>
      <c r="J265" s="256"/>
    </row>
    <row r="266" spans="2:10" x14ac:dyDescent="0.2">
      <c r="B266" s="257"/>
      <c r="C266" s="86" t="s">
        <v>451</v>
      </c>
      <c r="D266" s="258"/>
      <c r="E266" s="691"/>
      <c r="F266" s="691"/>
      <c r="G266" s="691"/>
      <c r="H266" s="691"/>
      <c r="I266" s="259"/>
      <c r="J266" s="260"/>
    </row>
    <row r="267" spans="2:10" x14ac:dyDescent="0.2">
      <c r="B267" s="94"/>
      <c r="C267" s="261" t="s">
        <v>116</v>
      </c>
      <c r="D267" s="94" t="s">
        <v>36</v>
      </c>
      <c r="E267" s="687">
        <f>SUM(E251:F254,E261)</f>
        <v>26.4</v>
      </c>
      <c r="F267" s="688"/>
      <c r="G267" s="687">
        <f>SUM(G251:H254,G261)</f>
        <v>26.4</v>
      </c>
      <c r="H267" s="688"/>
      <c r="I267" s="254">
        <f>G267-E267</f>
        <v>0</v>
      </c>
      <c r="J267" s="255">
        <f>I267</f>
        <v>0</v>
      </c>
    </row>
    <row r="268" spans="2:10" x14ac:dyDescent="0.2">
      <c r="B268" s="78"/>
      <c r="C268" s="262" t="s">
        <v>117</v>
      </c>
      <c r="D268" s="78" t="s">
        <v>36</v>
      </c>
      <c r="E268" s="683">
        <f>SUM(E251:F255,E261)</f>
        <v>29.299999999999997</v>
      </c>
      <c r="F268" s="684"/>
      <c r="G268" s="683">
        <f>SUM(G251:H255,G261)</f>
        <v>29.299999999999997</v>
      </c>
      <c r="H268" s="684"/>
      <c r="I268" s="254">
        <f>G268-E268</f>
        <v>0</v>
      </c>
      <c r="J268" s="255">
        <f>I268</f>
        <v>0</v>
      </c>
    </row>
    <row r="269" spans="2:10" x14ac:dyDescent="0.2">
      <c r="B269" s="78"/>
      <c r="C269" s="262" t="s">
        <v>118</v>
      </c>
      <c r="D269" s="78" t="s">
        <v>36</v>
      </c>
      <c r="E269" s="683">
        <f>E256+E251+E255</f>
        <v>73.2</v>
      </c>
      <c r="F269" s="684">
        <f>F256+F251+F255</f>
        <v>0</v>
      </c>
      <c r="G269" s="683">
        <f>G256+G251+G255</f>
        <v>73.2</v>
      </c>
      <c r="H269" s="684">
        <f>H256+H251+H255</f>
        <v>0</v>
      </c>
      <c r="I269" s="254">
        <f>G269-E269</f>
        <v>0</v>
      </c>
      <c r="J269" s="255">
        <f>I269</f>
        <v>0</v>
      </c>
    </row>
    <row r="270" spans="2:10" x14ac:dyDescent="0.2">
      <c r="B270" s="263"/>
      <c r="C270" s="264"/>
      <c r="D270" s="263"/>
      <c r="E270" s="265"/>
      <c r="F270" s="265"/>
      <c r="G270" s="265"/>
      <c r="H270" s="265"/>
      <c r="I270" s="265"/>
      <c r="J270" s="265"/>
    </row>
    <row r="271" spans="2:10" x14ac:dyDescent="0.2">
      <c r="B271" s="263"/>
      <c r="C271" s="264"/>
      <c r="D271" s="263"/>
      <c r="E271" s="265"/>
      <c r="F271" s="265"/>
      <c r="G271" s="265"/>
      <c r="H271" s="265"/>
      <c r="I271" s="265"/>
      <c r="J271" s="265"/>
    </row>
    <row r="272" spans="2:10" ht="12.75" thickBot="1" x14ac:dyDescent="0.25">
      <c r="B272" s="263"/>
      <c r="C272" s="264"/>
      <c r="D272" s="263"/>
      <c r="E272" s="265"/>
      <c r="F272" s="265"/>
      <c r="G272" s="265"/>
      <c r="H272" s="265"/>
      <c r="I272" s="265"/>
      <c r="J272" s="265"/>
    </row>
    <row r="273" spans="2:13" ht="12.75" thickBot="1" x14ac:dyDescent="0.25">
      <c r="B273" s="55" t="s">
        <v>56</v>
      </c>
      <c r="C273" s="56"/>
      <c r="D273" s="56"/>
      <c r="E273" s="56"/>
      <c r="F273" s="56"/>
      <c r="G273" s="56"/>
      <c r="H273" s="56"/>
      <c r="I273" s="56"/>
      <c r="J273" s="56"/>
      <c r="K273" s="73"/>
    </row>
    <row r="274" spans="2:13" ht="6.75" customHeight="1" x14ac:dyDescent="0.2"/>
    <row r="275" spans="2:13" ht="24" x14ac:dyDescent="0.2">
      <c r="B275" s="233" t="s">
        <v>11</v>
      </c>
      <c r="C275" s="233" t="s">
        <v>14</v>
      </c>
      <c r="D275" s="233" t="s">
        <v>13</v>
      </c>
      <c r="E275" s="233">
        <v>2019</v>
      </c>
      <c r="F275" s="233">
        <v>2020</v>
      </c>
      <c r="G275" s="233">
        <v>2021</v>
      </c>
      <c r="H275" s="233">
        <v>2022</v>
      </c>
      <c r="I275" s="233">
        <v>2023</v>
      </c>
      <c r="J275" s="233">
        <v>2024</v>
      </c>
      <c r="K275" s="233">
        <v>2025</v>
      </c>
      <c r="M275" s="30"/>
    </row>
    <row r="276" spans="2:13" x14ac:dyDescent="0.2">
      <c r="B276" s="266"/>
      <c r="C276" s="267" t="s">
        <v>240</v>
      </c>
      <c r="D276" s="268"/>
      <c r="E276" s="269"/>
      <c r="F276" s="269"/>
      <c r="G276" s="269"/>
      <c r="H276" s="269"/>
      <c r="I276" s="269"/>
      <c r="J276" s="269"/>
      <c r="K276" s="270"/>
    </row>
    <row r="277" spans="2:13" x14ac:dyDescent="0.2">
      <c r="B277" s="90"/>
      <c r="C277" s="91" t="s">
        <v>241</v>
      </c>
      <c r="D277" s="92"/>
      <c r="E277" s="92"/>
      <c r="F277" s="92"/>
      <c r="G277" s="92"/>
      <c r="H277" s="92"/>
      <c r="I277" s="92"/>
      <c r="J277" s="92"/>
      <c r="K277" s="93"/>
    </row>
    <row r="278" spans="2:13" x14ac:dyDescent="0.2">
      <c r="B278" s="64">
        <v>1</v>
      </c>
      <c r="C278" s="69" t="s">
        <v>20</v>
      </c>
      <c r="D278" s="66" t="s">
        <v>25</v>
      </c>
      <c r="E278" s="160">
        <f>'Input PJGD'!F198</f>
        <v>39700</v>
      </c>
      <c r="F278" s="160">
        <f>'Input PJGD'!G198</f>
        <v>39100</v>
      </c>
      <c r="G278" s="160">
        <f>'Input PJGD'!H198</f>
        <v>38638</v>
      </c>
      <c r="H278" s="160">
        <f>'Input PJGD'!I198</f>
        <v>38114</v>
      </c>
      <c r="I278" s="160">
        <f>'Input PJGD'!J198</f>
        <v>37720</v>
      </c>
      <c r="J278" s="160">
        <f>'Input PJGD'!K198</f>
        <v>37129</v>
      </c>
      <c r="K278" s="160">
        <f>'Input PJGD'!L198</f>
        <v>36605</v>
      </c>
    </row>
    <row r="279" spans="2:13" x14ac:dyDescent="0.2">
      <c r="B279" s="64">
        <v>2</v>
      </c>
      <c r="C279" s="69" t="s">
        <v>21</v>
      </c>
      <c r="D279" s="66" t="s">
        <v>25</v>
      </c>
      <c r="E279" s="160">
        <f>'Input PJGD'!F199</f>
        <v>20800</v>
      </c>
      <c r="F279" s="160">
        <f>'Input PJGD'!G199</f>
        <v>20600</v>
      </c>
      <c r="G279" s="160">
        <f>'Input PJGD'!H199</f>
        <v>20262</v>
      </c>
      <c r="H279" s="160">
        <f>'Input PJGD'!I199</f>
        <v>19986</v>
      </c>
      <c r="I279" s="160">
        <f>'Input PJGD'!J199</f>
        <v>19780</v>
      </c>
      <c r="J279" s="160">
        <f>'Input PJGD'!K199</f>
        <v>19471</v>
      </c>
      <c r="K279" s="160">
        <f>'Input PJGD'!L199</f>
        <v>19195</v>
      </c>
    </row>
    <row r="280" spans="2:13" x14ac:dyDescent="0.2">
      <c r="B280" s="78"/>
      <c r="C280" s="79" t="s">
        <v>114</v>
      </c>
      <c r="D280" s="66" t="s">
        <v>25</v>
      </c>
      <c r="E280" s="67">
        <f t="shared" ref="E280:K280" si="41">SUM(E278:E279)</f>
        <v>60500</v>
      </c>
      <c r="F280" s="67">
        <f t="shared" si="41"/>
        <v>59700</v>
      </c>
      <c r="G280" s="67">
        <f t="shared" si="41"/>
        <v>58900</v>
      </c>
      <c r="H280" s="160">
        <f t="shared" si="41"/>
        <v>58100</v>
      </c>
      <c r="I280" s="67">
        <f t="shared" si="41"/>
        <v>57500</v>
      </c>
      <c r="J280" s="67">
        <f t="shared" si="41"/>
        <v>56600</v>
      </c>
      <c r="K280" s="67">
        <f t="shared" si="41"/>
        <v>55800</v>
      </c>
    </row>
    <row r="281" spans="2:13" x14ac:dyDescent="0.2">
      <c r="B281" s="96"/>
      <c r="C281" s="97" t="s">
        <v>242</v>
      </c>
      <c r="D281" s="98"/>
      <c r="E281" s="98"/>
      <c r="F281" s="98"/>
      <c r="G281" s="98"/>
      <c r="H281" s="98"/>
      <c r="I281" s="98"/>
      <c r="J281" s="98"/>
      <c r="K281" s="98"/>
    </row>
    <row r="282" spans="2:13" ht="24" x14ac:dyDescent="0.2">
      <c r="B282" s="64">
        <v>1</v>
      </c>
      <c r="C282" s="69" t="s">
        <v>20</v>
      </c>
      <c r="D282" s="66" t="s">
        <v>57</v>
      </c>
      <c r="E282" s="68">
        <f>'Input PJGD'!F188</f>
        <v>250</v>
      </c>
      <c r="F282" s="68">
        <f>'Input PJGD'!G188</f>
        <v>250</v>
      </c>
      <c r="G282" s="68">
        <f>'Input PJGD'!H188</f>
        <v>250</v>
      </c>
      <c r="H282" s="160">
        <f>'Input PJGD'!I188</f>
        <v>250</v>
      </c>
      <c r="I282" s="68">
        <f>'Input PJGD'!J188</f>
        <v>250</v>
      </c>
      <c r="J282" s="68">
        <f>'Input PJGD'!K188</f>
        <v>250</v>
      </c>
      <c r="K282" s="68">
        <f>'Input PJGD'!L188</f>
        <v>250</v>
      </c>
    </row>
    <row r="283" spans="2:13" ht="24" x14ac:dyDescent="0.2">
      <c r="B283" s="64">
        <v>2</v>
      </c>
      <c r="C283" s="69" t="s">
        <v>21</v>
      </c>
      <c r="D283" s="66" t="s">
        <v>57</v>
      </c>
      <c r="E283" s="68">
        <f>'Input PJGD'!F189</f>
        <v>80</v>
      </c>
      <c r="F283" s="68">
        <f>'Input PJGD'!G189</f>
        <v>80</v>
      </c>
      <c r="G283" s="68">
        <f>'Input PJGD'!H189</f>
        <v>80</v>
      </c>
      <c r="H283" s="160">
        <f>'Input PJGD'!I189</f>
        <v>80</v>
      </c>
      <c r="I283" s="68">
        <f>'Input PJGD'!J189</f>
        <v>80</v>
      </c>
      <c r="J283" s="68">
        <f>'Input PJGD'!K189</f>
        <v>80</v>
      </c>
      <c r="K283" s="68">
        <f>'Input PJGD'!L189</f>
        <v>80</v>
      </c>
    </row>
    <row r="284" spans="2:13" x14ac:dyDescent="0.2">
      <c r="B284" s="60"/>
      <c r="C284" s="61" t="s">
        <v>77</v>
      </c>
      <c r="D284" s="62"/>
      <c r="E284" s="62"/>
      <c r="F284" s="62"/>
      <c r="G284" s="62"/>
      <c r="H284" s="62"/>
      <c r="I284" s="62"/>
      <c r="J284" s="62"/>
      <c r="K284" s="63"/>
    </row>
    <row r="285" spans="2:13" x14ac:dyDescent="0.2">
      <c r="B285" s="90"/>
      <c r="C285" s="91" t="s">
        <v>241</v>
      </c>
      <c r="D285" s="92"/>
      <c r="E285" s="92"/>
      <c r="F285" s="92"/>
      <c r="G285" s="92"/>
      <c r="H285" s="92"/>
      <c r="I285" s="92"/>
      <c r="J285" s="92"/>
      <c r="K285" s="93"/>
    </row>
    <row r="286" spans="2:13" x14ac:dyDescent="0.2">
      <c r="B286" s="64">
        <v>1</v>
      </c>
      <c r="C286" s="69" t="s">
        <v>20</v>
      </c>
      <c r="D286" s="66" t="s">
        <v>25</v>
      </c>
      <c r="E286" s="160">
        <f>'Input MONITORIZARE'!F379</f>
        <v>0</v>
      </c>
      <c r="F286" s="160">
        <f>'Input MONITORIZARE'!G379</f>
        <v>0</v>
      </c>
      <c r="G286" s="160">
        <f>'Input MONITORIZARE'!H379</f>
        <v>0</v>
      </c>
      <c r="H286" s="160">
        <f>'Input MONITORIZARE'!I379</f>
        <v>0</v>
      </c>
      <c r="I286" s="160">
        <f>'Input MONITORIZARE'!J379</f>
        <v>0</v>
      </c>
      <c r="J286" s="160">
        <f>'Input MONITORIZARE'!K379</f>
        <v>0</v>
      </c>
      <c r="K286" s="160">
        <f>'Input MONITORIZARE'!L379</f>
        <v>0</v>
      </c>
    </row>
    <row r="287" spans="2:13" x14ac:dyDescent="0.2">
      <c r="B287" s="64">
        <v>2</v>
      </c>
      <c r="C287" s="69" t="s">
        <v>21</v>
      </c>
      <c r="D287" s="66" t="s">
        <v>25</v>
      </c>
      <c r="E287" s="160">
        <f>'Input MONITORIZARE'!F380</f>
        <v>0</v>
      </c>
      <c r="F287" s="160">
        <f>'Input MONITORIZARE'!G380</f>
        <v>0</v>
      </c>
      <c r="G287" s="160">
        <f>'Input MONITORIZARE'!H380</f>
        <v>0</v>
      </c>
      <c r="H287" s="160">
        <f>'Input MONITORIZARE'!I380</f>
        <v>0</v>
      </c>
      <c r="I287" s="160">
        <f>'Input MONITORIZARE'!J380</f>
        <v>0</v>
      </c>
      <c r="J287" s="160">
        <f>'Input MONITORIZARE'!K380</f>
        <v>0</v>
      </c>
      <c r="K287" s="160">
        <f>'Input MONITORIZARE'!L380</f>
        <v>0</v>
      </c>
    </row>
    <row r="288" spans="2:13" x14ac:dyDescent="0.2">
      <c r="B288" s="78"/>
      <c r="C288" s="79" t="s">
        <v>114</v>
      </c>
      <c r="D288" s="66" t="s">
        <v>25</v>
      </c>
      <c r="E288" s="67">
        <f t="shared" ref="E288:K288" si="42">SUM(E286:E287)</f>
        <v>0</v>
      </c>
      <c r="F288" s="67">
        <f t="shared" si="42"/>
        <v>0</v>
      </c>
      <c r="G288" s="67">
        <f t="shared" si="42"/>
        <v>0</v>
      </c>
      <c r="H288" s="160">
        <f t="shared" si="42"/>
        <v>0</v>
      </c>
      <c r="I288" s="67">
        <f t="shared" si="42"/>
        <v>0</v>
      </c>
      <c r="J288" s="67">
        <f t="shared" si="42"/>
        <v>0</v>
      </c>
      <c r="K288" s="67">
        <f t="shared" si="42"/>
        <v>0</v>
      </c>
    </row>
    <row r="289" spans="1:51" x14ac:dyDescent="0.2">
      <c r="B289" s="96"/>
      <c r="C289" s="97" t="s">
        <v>242</v>
      </c>
      <c r="D289" s="98"/>
      <c r="E289" s="98"/>
      <c r="F289" s="98"/>
      <c r="G289" s="98"/>
      <c r="H289" s="98"/>
      <c r="I289" s="98"/>
      <c r="J289" s="98"/>
      <c r="K289" s="98"/>
    </row>
    <row r="290" spans="1:51" ht="24" x14ac:dyDescent="0.2">
      <c r="B290" s="64">
        <v>1</v>
      </c>
      <c r="C290" s="69" t="s">
        <v>20</v>
      </c>
      <c r="D290" s="66" t="s">
        <v>57</v>
      </c>
      <c r="E290" s="68">
        <f t="shared" ref="E290:K291" si="43">IF(E28=0,"na",E286*1000/E28)</f>
        <v>0</v>
      </c>
      <c r="F290" s="68">
        <f t="shared" si="43"/>
        <v>0</v>
      </c>
      <c r="G290" s="68">
        <f t="shared" si="43"/>
        <v>0</v>
      </c>
      <c r="H290" s="160">
        <f t="shared" si="43"/>
        <v>0</v>
      </c>
      <c r="I290" s="68" t="str">
        <f t="shared" si="43"/>
        <v>na</v>
      </c>
      <c r="J290" s="68" t="str">
        <f t="shared" si="43"/>
        <v>na</v>
      </c>
      <c r="K290" s="68" t="str">
        <f t="shared" si="43"/>
        <v>na</v>
      </c>
    </row>
    <row r="291" spans="1:51" ht="24" x14ac:dyDescent="0.2">
      <c r="B291" s="64">
        <v>2</v>
      </c>
      <c r="C291" s="69" t="s">
        <v>21</v>
      </c>
      <c r="D291" s="66" t="s">
        <v>57</v>
      </c>
      <c r="E291" s="68">
        <f t="shared" si="43"/>
        <v>0</v>
      </c>
      <c r="F291" s="68">
        <f t="shared" si="43"/>
        <v>0</v>
      </c>
      <c r="G291" s="68">
        <f t="shared" si="43"/>
        <v>0</v>
      </c>
      <c r="H291" s="160">
        <f t="shared" si="43"/>
        <v>0</v>
      </c>
      <c r="I291" s="68" t="str">
        <f t="shared" si="43"/>
        <v>na</v>
      </c>
      <c r="J291" s="68" t="str">
        <f t="shared" si="43"/>
        <v>na</v>
      </c>
      <c r="K291" s="68" t="str">
        <f t="shared" si="43"/>
        <v>na</v>
      </c>
    </row>
    <row r="292" spans="1:51" s="2" customFormat="1" x14ac:dyDescent="0.2">
      <c r="A292" s="24"/>
      <c r="B292" s="190"/>
      <c r="C292" s="271"/>
      <c r="D292" s="190"/>
      <c r="E292" s="190"/>
      <c r="F292" s="190"/>
      <c r="G292" s="190"/>
      <c r="H292" s="190"/>
      <c r="I292" s="190"/>
      <c r="J292" s="190"/>
      <c r="K292" s="190"/>
      <c r="L292" s="24"/>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row>
    <row r="293" spans="1:51" x14ac:dyDescent="0.2">
      <c r="B293" s="238" t="s">
        <v>243</v>
      </c>
    </row>
    <row r="294" spans="1:51" ht="24" x14ac:dyDescent="0.2">
      <c r="B294" s="233" t="s">
        <v>11</v>
      </c>
      <c r="C294" s="123" t="s">
        <v>14</v>
      </c>
      <c r="D294" s="233" t="s">
        <v>13</v>
      </c>
      <c r="E294" s="123">
        <v>2019</v>
      </c>
      <c r="F294" s="123">
        <v>2020</v>
      </c>
      <c r="G294" s="123">
        <v>2021</v>
      </c>
      <c r="H294" s="123">
        <v>2022</v>
      </c>
      <c r="I294" s="123">
        <v>2023</v>
      </c>
      <c r="J294" s="123">
        <v>2024</v>
      </c>
      <c r="K294" s="123">
        <v>2025</v>
      </c>
    </row>
    <row r="295" spans="1:51" x14ac:dyDescent="0.2">
      <c r="B295" s="64">
        <v>1</v>
      </c>
      <c r="C295" s="69" t="s">
        <v>20</v>
      </c>
      <c r="D295" s="66" t="s">
        <v>36</v>
      </c>
      <c r="E295" s="239">
        <f t="shared" ref="E295:K296" si="44">IF(E290="na","na",(E290/E282)-1)</f>
        <v>-1</v>
      </c>
      <c r="F295" s="430">
        <f t="shared" si="44"/>
        <v>-1</v>
      </c>
      <c r="G295" s="430">
        <f t="shared" si="44"/>
        <v>-1</v>
      </c>
      <c r="H295" s="419">
        <f>IF(H290="na","na",(H290/H282)-1)</f>
        <v>-1</v>
      </c>
      <c r="I295" s="239" t="str">
        <f t="shared" si="44"/>
        <v>na</v>
      </c>
      <c r="J295" s="239" t="str">
        <f t="shared" si="44"/>
        <v>na</v>
      </c>
      <c r="K295" s="239" t="str">
        <f t="shared" si="44"/>
        <v>na</v>
      </c>
      <c r="M295" s="380">
        <f>(H286/H278)-1</f>
        <v>-1</v>
      </c>
    </row>
    <row r="296" spans="1:51" x14ac:dyDescent="0.2">
      <c r="B296" s="168">
        <v>2</v>
      </c>
      <c r="C296" s="403" t="s">
        <v>21</v>
      </c>
      <c r="D296" s="404" t="s">
        <v>36</v>
      </c>
      <c r="E296" s="423">
        <f t="shared" si="44"/>
        <v>-1</v>
      </c>
      <c r="F296" s="423">
        <f t="shared" si="44"/>
        <v>-1</v>
      </c>
      <c r="G296" s="423">
        <f t="shared" si="44"/>
        <v>-1</v>
      </c>
      <c r="H296" s="424">
        <f t="shared" si="44"/>
        <v>-1</v>
      </c>
      <c r="I296" s="423" t="str">
        <f t="shared" si="44"/>
        <v>na</v>
      </c>
      <c r="J296" s="423" t="str">
        <f t="shared" si="44"/>
        <v>na</v>
      </c>
      <c r="K296" s="423" t="str">
        <f t="shared" si="44"/>
        <v>na</v>
      </c>
    </row>
    <row r="297" spans="1:51" ht="3" customHeight="1" x14ac:dyDescent="0.2">
      <c r="B297" s="406"/>
      <c r="C297" s="407"/>
      <c r="D297" s="407"/>
      <c r="E297" s="407"/>
      <c r="F297" s="407"/>
      <c r="G297" s="407"/>
      <c r="H297" s="407"/>
      <c r="I297" s="407"/>
      <c r="J297" s="407"/>
      <c r="K297" s="408"/>
    </row>
    <row r="298" spans="1:51" ht="26.25" customHeight="1" x14ac:dyDescent="0.2">
      <c r="B298" s="174"/>
      <c r="C298" s="250" t="s">
        <v>235</v>
      </c>
      <c r="D298" s="251"/>
      <c r="F298" s="681"/>
      <c r="G298" s="681"/>
      <c r="H298" s="681"/>
      <c r="I298" s="405"/>
      <c r="J298" s="405"/>
      <c r="K298" s="409"/>
    </row>
    <row r="299" spans="1:51" ht="3" customHeight="1" x14ac:dyDescent="0.2">
      <c r="B299" s="410"/>
      <c r="C299" s="411"/>
      <c r="D299" s="411"/>
      <c r="E299" s="411"/>
      <c r="F299" s="411"/>
      <c r="G299" s="411"/>
      <c r="H299" s="411"/>
      <c r="I299" s="411"/>
      <c r="J299" s="411"/>
      <c r="K299" s="412"/>
    </row>
    <row r="300" spans="1:51" ht="3" customHeight="1" x14ac:dyDescent="0.2">
      <c r="B300" s="417"/>
      <c r="K300" s="418"/>
    </row>
    <row r="301" spans="1:51" ht="26.25" customHeight="1" x14ac:dyDescent="0.2">
      <c r="B301" s="174"/>
      <c r="C301" s="250" t="s">
        <v>236</v>
      </c>
      <c r="D301" s="251"/>
      <c r="F301" s="681"/>
      <c r="G301" s="681"/>
      <c r="H301" s="681"/>
      <c r="I301" s="405"/>
      <c r="J301" s="405"/>
      <c r="K301" s="409"/>
    </row>
    <row r="302" spans="1:51" ht="3" customHeight="1" x14ac:dyDescent="0.2">
      <c r="B302" s="410"/>
      <c r="C302" s="411"/>
      <c r="D302" s="411"/>
      <c r="E302" s="411"/>
      <c r="F302" s="411"/>
      <c r="G302" s="411"/>
      <c r="H302" s="411"/>
      <c r="I302" s="411"/>
      <c r="J302" s="411"/>
      <c r="K302" s="412"/>
    </row>
    <row r="303" spans="1:51" s="2" customFormat="1" x14ac:dyDescent="0.2">
      <c r="A303" s="24"/>
      <c r="B303" s="190"/>
      <c r="C303" s="190"/>
      <c r="D303" s="190"/>
      <c r="E303" s="190"/>
      <c r="F303" s="190"/>
      <c r="G303" s="190"/>
      <c r="H303" s="190"/>
      <c r="I303" s="190"/>
      <c r="J303" s="190"/>
      <c r="K303" s="190"/>
      <c r="L303" s="24"/>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row>
    <row r="304" spans="1:51" ht="12.75" thickBot="1" x14ac:dyDescent="0.25"/>
    <row r="305" spans="2:13" ht="12.75" thickBot="1" x14ac:dyDescent="0.25">
      <c r="B305" s="55" t="s">
        <v>61</v>
      </c>
      <c r="C305" s="56"/>
      <c r="D305" s="56"/>
      <c r="E305" s="56"/>
      <c r="F305" s="56"/>
      <c r="G305" s="56"/>
      <c r="H305" s="56"/>
      <c r="I305" s="56"/>
      <c r="J305" s="56"/>
      <c r="K305" s="73"/>
    </row>
    <row r="306" spans="2:13" ht="6.75" customHeight="1" x14ac:dyDescent="0.2"/>
    <row r="307" spans="2:13" ht="24" x14ac:dyDescent="0.2">
      <c r="B307" s="123" t="s">
        <v>11</v>
      </c>
      <c r="C307" s="123" t="s">
        <v>14</v>
      </c>
      <c r="D307" s="123" t="s">
        <v>13</v>
      </c>
      <c r="E307" s="123">
        <v>2019</v>
      </c>
      <c r="F307" s="123">
        <v>2020</v>
      </c>
      <c r="G307" s="123">
        <v>2021</v>
      </c>
      <c r="H307" s="233">
        <v>2022</v>
      </c>
      <c r="I307" s="123">
        <v>2023</v>
      </c>
      <c r="J307" s="123">
        <v>2024</v>
      </c>
      <c r="K307" s="123">
        <v>2025</v>
      </c>
    </row>
    <row r="308" spans="2:13" x14ac:dyDescent="0.2">
      <c r="B308" s="196"/>
      <c r="C308" s="272" t="s">
        <v>105</v>
      </c>
      <c r="D308" s="196"/>
      <c r="E308" s="196"/>
      <c r="F308" s="196"/>
      <c r="G308" s="196"/>
      <c r="H308" s="196"/>
      <c r="I308" s="196"/>
      <c r="J308" s="196"/>
      <c r="K308" s="196"/>
    </row>
    <row r="309" spans="2:13" ht="21" customHeight="1" x14ac:dyDescent="0.2">
      <c r="B309" s="173">
        <v>1</v>
      </c>
      <c r="C309" s="163" t="s">
        <v>111</v>
      </c>
      <c r="D309" s="273" t="s">
        <v>25</v>
      </c>
      <c r="E309" s="160">
        <f>'Input PJGD'!F208</f>
        <v>0</v>
      </c>
      <c r="F309" s="160">
        <f>'Input PJGD'!G208</f>
        <v>0</v>
      </c>
      <c r="G309" s="160">
        <f>'Input PJGD'!H208</f>
        <v>0</v>
      </c>
      <c r="H309" s="160">
        <f>'Input PJGD'!I208</f>
        <v>0</v>
      </c>
      <c r="I309" s="160">
        <f>'Input PJGD'!J208</f>
        <v>0</v>
      </c>
      <c r="J309" s="160">
        <f>'Input PJGD'!K208</f>
        <v>0</v>
      </c>
      <c r="K309" s="160">
        <f>'Input PJGD'!L208</f>
        <v>0</v>
      </c>
    </row>
    <row r="310" spans="2:13" ht="24" customHeight="1" x14ac:dyDescent="0.2">
      <c r="B310" s="173">
        <v>2</v>
      </c>
      <c r="C310" s="163" t="s">
        <v>62</v>
      </c>
      <c r="D310" s="273" t="s">
        <v>63</v>
      </c>
      <c r="E310" s="160">
        <f>'Input PJGD'!F209</f>
        <v>0</v>
      </c>
      <c r="F310" s="160">
        <f>'Input PJGD'!G209</f>
        <v>0</v>
      </c>
      <c r="G310" s="160">
        <f>'Input PJGD'!H209</f>
        <v>0</v>
      </c>
      <c r="H310" s="160">
        <f>'Input PJGD'!I209</f>
        <v>0</v>
      </c>
      <c r="I310" s="160">
        <f>'Input PJGD'!J209</f>
        <v>0</v>
      </c>
      <c r="J310" s="160">
        <f>'Input PJGD'!K209</f>
        <v>0</v>
      </c>
      <c r="K310" s="160">
        <f>'Input PJGD'!L209</f>
        <v>0</v>
      </c>
    </row>
    <row r="311" spans="2:13" x14ac:dyDescent="0.2">
      <c r="B311" s="60"/>
      <c r="C311" s="274" t="s">
        <v>77</v>
      </c>
      <c r="D311" s="62"/>
      <c r="E311" s="62"/>
      <c r="F311" s="62"/>
      <c r="G311" s="62"/>
      <c r="H311" s="62"/>
      <c r="I311" s="62"/>
      <c r="J311" s="62"/>
      <c r="K311" s="63"/>
    </row>
    <row r="312" spans="2:13" ht="21.75" customHeight="1" x14ac:dyDescent="0.2">
      <c r="B312" s="173">
        <v>3</v>
      </c>
      <c r="C312" s="163" t="s">
        <v>189</v>
      </c>
      <c r="D312" s="64" t="s">
        <v>25</v>
      </c>
      <c r="E312" s="160">
        <v>0</v>
      </c>
      <c r="F312" s="160">
        <f>'Input MONITORIZARE'!G419</f>
        <v>0</v>
      </c>
      <c r="G312" s="160">
        <f>'Input MONITORIZARE'!H419</f>
        <v>0</v>
      </c>
      <c r="H312" s="160">
        <f>'Input MONITORIZARE'!I419</f>
        <v>0</v>
      </c>
      <c r="I312" s="160">
        <f>'Input MONITORIZARE'!J419</f>
        <v>0</v>
      </c>
      <c r="J312" s="160">
        <f>'Input MONITORIZARE'!K419</f>
        <v>0</v>
      </c>
      <c r="K312" s="160">
        <f>'Input MONITORIZARE'!L419</f>
        <v>0</v>
      </c>
    </row>
    <row r="313" spans="2:13" ht="24.75" customHeight="1" x14ac:dyDescent="0.2">
      <c r="B313" s="173">
        <v>4</v>
      </c>
      <c r="C313" s="163" t="s">
        <v>62</v>
      </c>
      <c r="D313" s="64" t="s">
        <v>63</v>
      </c>
      <c r="E313" s="160">
        <f>IF(E27=0,"na",ROUND(((E312*1000000)/365)/E27,0))</f>
        <v>0</v>
      </c>
      <c r="F313" s="379">
        <f>IF(F27=0,"na",ROUND(((F312*1000000)/365)/F27,2))</f>
        <v>0</v>
      </c>
      <c r="G313" s="379">
        <f>IF(G27=0,"na",ROUND(((G312*1000000)/365)/G27,2))</f>
        <v>0</v>
      </c>
      <c r="H313" s="379">
        <f>IF(H27=0,"na",ROUND(((H312*1000000)/365)/H27,2))</f>
        <v>0</v>
      </c>
      <c r="I313" s="160" t="str">
        <f>IF(I27=0,"na",ROUND(((I312*1000000)/365)/I27,0))</f>
        <v>na</v>
      </c>
      <c r="J313" s="160" t="str">
        <f>IF(J27=0,"na",ROUND(((J312*1000000)/365)/J27,0))</f>
        <v>na</v>
      </c>
      <c r="K313" s="160" t="str">
        <f>IF(K27=0,"na",ROUND(((K312*1000000)/365)/K27,0))</f>
        <v>na</v>
      </c>
    </row>
    <row r="314" spans="2:13" x14ac:dyDescent="0.2">
      <c r="B314" s="108"/>
      <c r="C314" s="252" t="s">
        <v>237</v>
      </c>
      <c r="D314" s="110"/>
      <c r="E314" s="110"/>
      <c r="F314" s="110"/>
      <c r="G314" s="110"/>
      <c r="H314" s="110"/>
      <c r="I314" s="110"/>
      <c r="J314" s="110"/>
      <c r="K314" s="111"/>
    </row>
    <row r="315" spans="2:13" ht="24" x14ac:dyDescent="0.2">
      <c r="B315" s="168">
        <v>5</v>
      </c>
      <c r="C315" s="403" t="s">
        <v>244</v>
      </c>
      <c r="D315" s="404" t="s">
        <v>36</v>
      </c>
      <c r="E315" s="420" t="e">
        <f t="shared" ref="E315:K315" si="45">IF(E313="na","na",(E313/E310)-1)</f>
        <v>#DIV/0!</v>
      </c>
      <c r="F315" s="420" t="e">
        <f t="shared" si="45"/>
        <v>#DIV/0!</v>
      </c>
      <c r="G315" s="420" t="e">
        <f t="shared" si="45"/>
        <v>#DIV/0!</v>
      </c>
      <c r="H315" s="420" t="e">
        <f t="shared" si="45"/>
        <v>#DIV/0!</v>
      </c>
      <c r="I315" s="420" t="str">
        <f t="shared" si="45"/>
        <v>na</v>
      </c>
      <c r="J315" s="420" t="str">
        <f t="shared" si="45"/>
        <v>na</v>
      </c>
      <c r="K315" s="420" t="str">
        <f t="shared" si="45"/>
        <v>na</v>
      </c>
      <c r="M315" s="380"/>
    </row>
    <row r="316" spans="2:13" ht="3" customHeight="1" x14ac:dyDescent="0.2">
      <c r="B316" s="406"/>
      <c r="C316" s="407"/>
      <c r="D316" s="407"/>
      <c r="E316" s="407"/>
      <c r="F316" s="407"/>
      <c r="G316" s="407"/>
      <c r="H316" s="407"/>
      <c r="I316" s="407"/>
      <c r="J316" s="407"/>
      <c r="K316" s="408"/>
    </row>
    <row r="317" spans="2:13" ht="26.25" customHeight="1" x14ac:dyDescent="0.2">
      <c r="B317" s="174"/>
      <c r="C317" s="250" t="s">
        <v>452</v>
      </c>
      <c r="D317" s="251"/>
      <c r="F317" s="681"/>
      <c r="G317" s="681"/>
      <c r="H317" s="681"/>
      <c r="I317" s="405"/>
      <c r="J317" s="405"/>
      <c r="K317" s="409"/>
    </row>
    <row r="318" spans="2:13" ht="3" customHeight="1" x14ac:dyDescent="0.2">
      <c r="B318" s="410"/>
      <c r="C318" s="411"/>
      <c r="D318" s="411"/>
      <c r="E318" s="411"/>
      <c r="F318" s="411"/>
      <c r="G318" s="411"/>
      <c r="H318" s="411"/>
      <c r="I318" s="411"/>
      <c r="J318" s="411"/>
      <c r="K318" s="412"/>
    </row>
    <row r="319" spans="2:13" ht="24" x14ac:dyDescent="0.2">
      <c r="B319" s="171">
        <v>5</v>
      </c>
      <c r="C319" s="421" t="s">
        <v>465</v>
      </c>
      <c r="D319" s="236" t="s">
        <v>36</v>
      </c>
      <c r="E319" s="422" t="e">
        <f>IF(E312="na","na",(E312/E309)-1)</f>
        <v>#DIV/0!</v>
      </c>
      <c r="F319" s="422" t="e">
        <f t="shared" ref="F319:K319" si="46">IF(F312="na","na",(F312/F309)-1)</f>
        <v>#DIV/0!</v>
      </c>
      <c r="G319" s="422" t="e">
        <f t="shared" si="46"/>
        <v>#DIV/0!</v>
      </c>
      <c r="H319" s="422" t="e">
        <f t="shared" si="46"/>
        <v>#DIV/0!</v>
      </c>
      <c r="I319" s="422" t="e">
        <f t="shared" si="46"/>
        <v>#DIV/0!</v>
      </c>
      <c r="J319" s="422" t="e">
        <f t="shared" si="46"/>
        <v>#DIV/0!</v>
      </c>
      <c r="K319" s="422" t="e">
        <f t="shared" si="46"/>
        <v>#DIV/0!</v>
      </c>
      <c r="M319" s="380"/>
    </row>
    <row r="320" spans="2:13" ht="3" customHeight="1" x14ac:dyDescent="0.2">
      <c r="B320" s="417"/>
      <c r="K320" s="418"/>
    </row>
    <row r="321" spans="1:13" ht="26.25" customHeight="1" x14ac:dyDescent="0.2">
      <c r="B321" s="363"/>
      <c r="C321" s="413" t="s">
        <v>466</v>
      </c>
      <c r="D321" s="414"/>
      <c r="E321" s="407"/>
      <c r="F321" s="682"/>
      <c r="G321" s="682"/>
      <c r="H321" s="682"/>
      <c r="I321" s="415"/>
      <c r="J321" s="415"/>
      <c r="K321" s="416"/>
    </row>
    <row r="322" spans="1:13" ht="3" customHeight="1" x14ac:dyDescent="0.2">
      <c r="B322" s="410"/>
      <c r="C322" s="411"/>
      <c r="D322" s="411"/>
      <c r="E322" s="411"/>
      <c r="F322" s="411"/>
      <c r="G322" s="411"/>
      <c r="H322" s="411"/>
      <c r="I322" s="411"/>
      <c r="J322" s="411"/>
      <c r="K322" s="412"/>
    </row>
    <row r="323" spans="1:13" x14ac:dyDescent="0.2">
      <c r="B323" s="231"/>
      <c r="C323" s="231"/>
      <c r="D323" s="231"/>
      <c r="E323" s="231"/>
      <c r="F323" s="231"/>
      <c r="G323" s="231"/>
      <c r="H323" s="231"/>
      <c r="I323" s="231"/>
      <c r="J323" s="231"/>
      <c r="K323" s="231"/>
    </row>
    <row r="324" spans="1:13" x14ac:dyDescent="0.2">
      <c r="B324" s="231"/>
      <c r="C324" s="231"/>
      <c r="D324" s="231"/>
      <c r="E324" s="231"/>
      <c r="F324" s="231"/>
      <c r="G324" s="231"/>
      <c r="H324" s="231"/>
      <c r="I324" s="231"/>
      <c r="J324" s="231"/>
      <c r="K324" s="231"/>
    </row>
    <row r="325" spans="1:13" s="18" customFormat="1" x14ac:dyDescent="0.2">
      <c r="A325" s="16"/>
      <c r="B325" s="178"/>
      <c r="C325" s="178"/>
      <c r="D325" s="178"/>
      <c r="E325" s="178"/>
      <c r="F325" s="178"/>
      <c r="G325" s="178"/>
      <c r="H325" s="178"/>
      <c r="I325" s="178"/>
      <c r="J325" s="178"/>
      <c r="K325" s="178"/>
      <c r="L325" s="16"/>
      <c r="M325" s="16"/>
    </row>
    <row r="326" spans="1:13" s="18" customFormat="1" x14ac:dyDescent="0.2">
      <c r="A326" s="16"/>
      <c r="B326" s="178"/>
      <c r="C326" s="178"/>
      <c r="D326" s="178"/>
      <c r="E326" s="178"/>
      <c r="F326" s="178"/>
      <c r="G326" s="178"/>
      <c r="H326" s="178"/>
      <c r="I326" s="178"/>
      <c r="J326" s="178"/>
      <c r="K326" s="178"/>
      <c r="L326" s="16"/>
      <c r="M326" s="16"/>
    </row>
    <row r="327" spans="1:13" s="18" customFormat="1" x14ac:dyDescent="0.2">
      <c r="A327" s="16"/>
      <c r="B327" s="178"/>
      <c r="C327" s="178"/>
      <c r="D327" s="178"/>
      <c r="E327" s="178"/>
      <c r="F327" s="178"/>
      <c r="G327" s="178"/>
      <c r="H327" s="178"/>
      <c r="I327" s="178"/>
      <c r="J327" s="178"/>
      <c r="K327" s="178"/>
      <c r="L327" s="16"/>
      <c r="M327" s="16"/>
    </row>
    <row r="328" spans="1:13" s="18" customFormat="1" x14ac:dyDescent="0.2">
      <c r="A328" s="16"/>
      <c r="B328" s="178"/>
      <c r="C328" s="178"/>
      <c r="D328" s="178"/>
      <c r="E328" s="178"/>
      <c r="F328" s="178"/>
      <c r="G328" s="178"/>
      <c r="H328" s="178"/>
      <c r="I328" s="178"/>
      <c r="J328" s="178"/>
      <c r="K328" s="178"/>
      <c r="L328" s="16"/>
      <c r="M328" s="16"/>
    </row>
    <row r="329" spans="1:13" s="18" customFormat="1" x14ac:dyDescent="0.2">
      <c r="A329" s="16"/>
      <c r="B329" s="178"/>
      <c r="C329" s="178"/>
      <c r="D329" s="178"/>
      <c r="E329" s="178"/>
      <c r="F329" s="178"/>
      <c r="G329" s="178"/>
      <c r="H329" s="178"/>
      <c r="I329" s="178"/>
      <c r="J329" s="178"/>
      <c r="K329" s="178"/>
      <c r="L329" s="16"/>
      <c r="M329" s="16"/>
    </row>
    <row r="330" spans="1:13" s="18" customFormat="1" x14ac:dyDescent="0.2">
      <c r="A330" s="16"/>
      <c r="B330" s="178"/>
      <c r="C330" s="178"/>
      <c r="D330" s="178"/>
      <c r="E330" s="178"/>
      <c r="F330" s="178"/>
      <c r="G330" s="178"/>
      <c r="H330" s="178"/>
      <c r="I330" s="178"/>
      <c r="J330" s="178"/>
      <c r="K330" s="178"/>
      <c r="L330" s="16"/>
      <c r="M330" s="16"/>
    </row>
    <row r="331" spans="1:13" s="18" customFormat="1" x14ac:dyDescent="0.2">
      <c r="A331" s="16"/>
      <c r="B331" s="178"/>
      <c r="C331" s="178"/>
      <c r="D331" s="178"/>
      <c r="E331" s="178"/>
      <c r="F331" s="178"/>
      <c r="G331" s="178"/>
      <c r="H331" s="178"/>
      <c r="I331" s="178"/>
      <c r="J331" s="178"/>
      <c r="K331" s="178"/>
      <c r="L331" s="16"/>
      <c r="M331" s="16"/>
    </row>
    <row r="332" spans="1:13" s="18" customFormat="1" x14ac:dyDescent="0.2">
      <c r="A332" s="16"/>
      <c r="B332" s="178"/>
      <c r="C332" s="178"/>
      <c r="D332" s="178"/>
      <c r="E332" s="178"/>
      <c r="F332" s="178"/>
      <c r="G332" s="178"/>
      <c r="H332" s="178"/>
      <c r="I332" s="178"/>
      <c r="J332" s="178"/>
      <c r="K332" s="178"/>
      <c r="L332" s="16"/>
      <c r="M332" s="16"/>
    </row>
    <row r="333" spans="1:13" s="18" customFormat="1" x14ac:dyDescent="0.2">
      <c r="A333" s="16"/>
      <c r="B333" s="178"/>
      <c r="C333" s="178"/>
      <c r="D333" s="178"/>
      <c r="E333" s="178"/>
      <c r="F333" s="178"/>
      <c r="G333" s="178"/>
      <c r="H333" s="178"/>
      <c r="I333" s="178"/>
      <c r="J333" s="178"/>
      <c r="K333" s="178"/>
      <c r="L333" s="16"/>
      <c r="M333" s="16"/>
    </row>
    <row r="334" spans="1:13" s="18" customFormat="1" x14ac:dyDescent="0.2">
      <c r="A334" s="16"/>
      <c r="B334" s="178"/>
      <c r="C334" s="178"/>
      <c r="D334" s="178"/>
      <c r="E334" s="178"/>
      <c r="F334" s="178"/>
      <c r="G334" s="178"/>
      <c r="H334" s="178"/>
      <c r="I334" s="178"/>
      <c r="J334" s="178"/>
      <c r="K334" s="178"/>
      <c r="L334" s="16"/>
      <c r="M334" s="16"/>
    </row>
    <row r="335" spans="1:13" s="18" customFormat="1" x14ac:dyDescent="0.2">
      <c r="A335" s="16"/>
      <c r="B335" s="178"/>
      <c r="C335" s="178"/>
      <c r="D335" s="178"/>
      <c r="E335" s="178"/>
      <c r="F335" s="178"/>
      <c r="G335" s="178"/>
      <c r="H335" s="178"/>
      <c r="I335" s="178"/>
      <c r="J335" s="178"/>
      <c r="K335" s="178"/>
      <c r="L335" s="16"/>
      <c r="M335" s="16"/>
    </row>
    <row r="336" spans="1:13" s="18" customFormat="1" x14ac:dyDescent="0.2">
      <c r="A336" s="16"/>
      <c r="B336" s="178"/>
      <c r="C336" s="178"/>
      <c r="D336" s="178"/>
      <c r="E336" s="178"/>
      <c r="F336" s="178"/>
      <c r="G336" s="178"/>
      <c r="H336" s="178"/>
      <c r="I336" s="178"/>
      <c r="J336" s="178"/>
      <c r="K336" s="178"/>
      <c r="L336" s="16"/>
      <c r="M336" s="16"/>
    </row>
    <row r="337" spans="1:13" s="18" customFormat="1" x14ac:dyDescent="0.2">
      <c r="A337" s="16"/>
      <c r="B337" s="178"/>
      <c r="C337" s="178"/>
      <c r="D337" s="178"/>
      <c r="E337" s="178"/>
      <c r="F337" s="178"/>
      <c r="G337" s="178"/>
      <c r="H337" s="178"/>
      <c r="I337" s="178"/>
      <c r="J337" s="178"/>
      <c r="K337" s="178"/>
      <c r="L337" s="16"/>
      <c r="M337" s="16"/>
    </row>
    <row r="338" spans="1:13" s="18" customFormat="1" x14ac:dyDescent="0.2">
      <c r="A338" s="16"/>
      <c r="B338" s="178"/>
      <c r="C338" s="178"/>
      <c r="D338" s="178"/>
      <c r="E338" s="178"/>
      <c r="F338" s="178"/>
      <c r="G338" s="178"/>
      <c r="H338" s="178"/>
      <c r="I338" s="178"/>
      <c r="J338" s="178"/>
      <c r="K338" s="178"/>
      <c r="L338" s="16"/>
      <c r="M338" s="16"/>
    </row>
    <row r="339" spans="1:13" s="18" customFormat="1" x14ac:dyDescent="0.2">
      <c r="A339" s="16"/>
      <c r="B339" s="178"/>
      <c r="C339" s="178"/>
      <c r="D339" s="178"/>
      <c r="E339" s="178"/>
      <c r="F339" s="178"/>
      <c r="G339" s="178"/>
      <c r="H339" s="178"/>
      <c r="I339" s="178"/>
      <c r="J339" s="178"/>
      <c r="K339" s="178"/>
      <c r="L339" s="16"/>
      <c r="M339" s="16"/>
    </row>
    <row r="340" spans="1:13" s="18" customFormat="1" x14ac:dyDescent="0.2">
      <c r="A340" s="16"/>
      <c r="B340" s="178"/>
      <c r="C340" s="178"/>
      <c r="D340" s="178"/>
      <c r="E340" s="178"/>
      <c r="F340" s="178"/>
      <c r="G340" s="178"/>
      <c r="H340" s="178"/>
      <c r="I340" s="178"/>
      <c r="J340" s="178"/>
      <c r="K340" s="178"/>
      <c r="L340" s="16"/>
      <c r="M340" s="16"/>
    </row>
    <row r="341" spans="1:13" s="18" customFormat="1" x14ac:dyDescent="0.2">
      <c r="A341" s="16"/>
      <c r="B341" s="178"/>
      <c r="C341" s="178"/>
      <c r="D341" s="178"/>
      <c r="E341" s="178"/>
      <c r="F341" s="178"/>
      <c r="G341" s="178"/>
      <c r="H341" s="178"/>
      <c r="I341" s="178"/>
      <c r="J341" s="178"/>
      <c r="K341" s="178"/>
      <c r="L341" s="16"/>
      <c r="M341" s="16"/>
    </row>
    <row r="342" spans="1:13" s="18" customFormat="1" x14ac:dyDescent="0.2">
      <c r="A342" s="16"/>
      <c r="B342" s="178"/>
      <c r="C342" s="178"/>
      <c r="D342" s="178"/>
      <c r="E342" s="178"/>
      <c r="F342" s="178"/>
      <c r="G342" s="178"/>
      <c r="H342" s="178"/>
      <c r="I342" s="178"/>
      <c r="J342" s="178"/>
      <c r="K342" s="178"/>
      <c r="L342" s="16"/>
      <c r="M342" s="16"/>
    </row>
    <row r="343" spans="1:13" s="18" customFormat="1" x14ac:dyDescent="0.2">
      <c r="A343" s="16"/>
      <c r="B343" s="178"/>
      <c r="C343" s="178"/>
      <c r="D343" s="178"/>
      <c r="E343" s="178"/>
      <c r="F343" s="178"/>
      <c r="G343" s="178"/>
      <c r="H343" s="178"/>
      <c r="I343" s="178"/>
      <c r="J343" s="178"/>
      <c r="K343" s="178"/>
      <c r="L343" s="16"/>
      <c r="M343" s="16"/>
    </row>
    <row r="344" spans="1:13" s="18" customFormat="1" x14ac:dyDescent="0.2">
      <c r="A344" s="16"/>
      <c r="B344" s="178"/>
      <c r="C344" s="178"/>
      <c r="D344" s="178"/>
      <c r="E344" s="178"/>
      <c r="F344" s="178"/>
      <c r="G344" s="178"/>
      <c r="H344" s="178"/>
      <c r="I344" s="178"/>
      <c r="J344" s="178"/>
      <c r="K344" s="178"/>
      <c r="L344" s="16"/>
      <c r="M344" s="16"/>
    </row>
    <row r="345" spans="1:13" s="18" customFormat="1" x14ac:dyDescent="0.2">
      <c r="A345" s="16"/>
      <c r="B345" s="178"/>
      <c r="C345" s="178"/>
      <c r="D345" s="178"/>
      <c r="E345" s="178"/>
      <c r="F345" s="178"/>
      <c r="G345" s="178"/>
      <c r="H345" s="178"/>
      <c r="I345" s="178"/>
      <c r="J345" s="178"/>
      <c r="K345" s="178"/>
      <c r="L345" s="16"/>
      <c r="M345" s="16"/>
    </row>
    <row r="346" spans="1:13" s="18" customFormat="1" x14ac:dyDescent="0.2">
      <c r="A346" s="16"/>
      <c r="B346" s="178"/>
      <c r="C346" s="178"/>
      <c r="D346" s="178"/>
      <c r="E346" s="178"/>
      <c r="F346" s="178"/>
      <c r="G346" s="178"/>
      <c r="H346" s="178"/>
      <c r="I346" s="178"/>
      <c r="J346" s="178"/>
      <c r="K346" s="178"/>
      <c r="L346" s="16"/>
      <c r="M346" s="16"/>
    </row>
    <row r="347" spans="1:13" s="18" customFormat="1" x14ac:dyDescent="0.2">
      <c r="A347" s="16"/>
      <c r="B347" s="178"/>
      <c r="C347" s="178"/>
      <c r="D347" s="178"/>
      <c r="E347" s="178"/>
      <c r="F347" s="178"/>
      <c r="G347" s="178"/>
      <c r="H347" s="178"/>
      <c r="I347" s="178"/>
      <c r="J347" s="178"/>
      <c r="K347" s="178"/>
      <c r="L347" s="16"/>
      <c r="M347" s="16"/>
    </row>
    <row r="348" spans="1:13" s="18" customFormat="1" x14ac:dyDescent="0.2">
      <c r="A348" s="16"/>
      <c r="B348" s="178"/>
      <c r="C348" s="178"/>
      <c r="D348" s="178"/>
      <c r="E348" s="178"/>
      <c r="F348" s="178"/>
      <c r="G348" s="178"/>
      <c r="H348" s="178"/>
      <c r="I348" s="178"/>
      <c r="J348" s="178"/>
      <c r="K348" s="178"/>
      <c r="L348" s="16"/>
      <c r="M348" s="16"/>
    </row>
    <row r="349" spans="1:13" s="18" customFormat="1" x14ac:dyDescent="0.2">
      <c r="A349" s="16"/>
      <c r="B349" s="178"/>
      <c r="C349" s="178"/>
      <c r="D349" s="178"/>
      <c r="E349" s="178"/>
      <c r="F349" s="178"/>
      <c r="G349" s="178"/>
      <c r="H349" s="178"/>
      <c r="I349" s="178"/>
      <c r="J349" s="178"/>
      <c r="K349" s="178"/>
      <c r="L349" s="16"/>
      <c r="M349" s="16"/>
    </row>
    <row r="350" spans="1:13" s="18" customFormat="1" x14ac:dyDescent="0.2">
      <c r="A350" s="16"/>
      <c r="B350" s="178"/>
      <c r="C350" s="178"/>
      <c r="D350" s="178"/>
      <c r="E350" s="178"/>
      <c r="F350" s="178"/>
      <c r="G350" s="178"/>
      <c r="H350" s="178"/>
      <c r="I350" s="178"/>
      <c r="J350" s="178"/>
      <c r="K350" s="178"/>
      <c r="L350" s="16"/>
      <c r="M350" s="16"/>
    </row>
    <row r="351" spans="1:13" s="18" customFormat="1" x14ac:dyDescent="0.2">
      <c r="A351" s="16"/>
      <c r="B351" s="178"/>
      <c r="C351" s="178"/>
      <c r="D351" s="178"/>
      <c r="E351" s="178"/>
      <c r="F351" s="178"/>
      <c r="G351" s="178"/>
      <c r="H351" s="178"/>
      <c r="I351" s="178"/>
      <c r="J351" s="178"/>
      <c r="K351" s="178"/>
      <c r="L351" s="16"/>
      <c r="M351" s="16"/>
    </row>
    <row r="352" spans="1:13" s="18" customFormat="1" x14ac:dyDescent="0.2">
      <c r="A352" s="16"/>
      <c r="B352" s="178"/>
      <c r="C352" s="178"/>
      <c r="D352" s="178"/>
      <c r="E352" s="178"/>
      <c r="F352" s="178"/>
      <c r="G352" s="178"/>
      <c r="H352" s="178"/>
      <c r="I352" s="178"/>
      <c r="J352" s="178"/>
      <c r="K352" s="178"/>
      <c r="L352" s="16"/>
      <c r="M352" s="16"/>
    </row>
    <row r="353" spans="1:13" s="18" customFormat="1" x14ac:dyDescent="0.2">
      <c r="A353" s="16"/>
      <c r="B353" s="178"/>
      <c r="C353" s="178"/>
      <c r="D353" s="178"/>
      <c r="E353" s="178"/>
      <c r="F353" s="178"/>
      <c r="G353" s="178"/>
      <c r="H353" s="178"/>
      <c r="I353" s="178"/>
      <c r="J353" s="178"/>
      <c r="K353" s="178"/>
      <c r="L353" s="16"/>
      <c r="M353" s="16"/>
    </row>
    <row r="354" spans="1:13" s="18" customFormat="1" x14ac:dyDescent="0.2">
      <c r="A354" s="16"/>
      <c r="B354" s="178"/>
      <c r="C354" s="178"/>
      <c r="D354" s="178"/>
      <c r="E354" s="178"/>
      <c r="F354" s="178"/>
      <c r="G354" s="178"/>
      <c r="H354" s="178"/>
      <c r="I354" s="178"/>
      <c r="J354" s="178"/>
      <c r="K354" s="178"/>
      <c r="L354" s="16"/>
      <c r="M354" s="16"/>
    </row>
    <row r="355" spans="1:13" s="18" customFormat="1" x14ac:dyDescent="0.2">
      <c r="A355" s="16"/>
      <c r="B355" s="178"/>
      <c r="C355" s="178"/>
      <c r="D355" s="178"/>
      <c r="E355" s="178"/>
      <c r="F355" s="178"/>
      <c r="G355" s="178"/>
      <c r="H355" s="178"/>
      <c r="I355" s="178"/>
      <c r="J355" s="178"/>
      <c r="K355" s="178"/>
      <c r="L355" s="16"/>
    </row>
    <row r="356" spans="1:13" s="18" customFormat="1" x14ac:dyDescent="0.2">
      <c r="A356" s="16"/>
      <c r="B356" s="178"/>
      <c r="C356" s="178"/>
      <c r="D356" s="178"/>
      <c r="E356" s="178"/>
      <c r="F356" s="178"/>
      <c r="G356" s="178"/>
      <c r="H356" s="178"/>
      <c r="I356" s="178"/>
      <c r="J356" s="178"/>
      <c r="K356" s="178"/>
      <c r="L356" s="16"/>
    </row>
    <row r="357" spans="1:13" s="18" customFormat="1" x14ac:dyDescent="0.2">
      <c r="A357" s="16"/>
      <c r="B357" s="178"/>
      <c r="C357" s="178"/>
      <c r="D357" s="178"/>
      <c r="E357" s="178"/>
      <c r="F357" s="178"/>
      <c r="G357" s="178"/>
      <c r="H357" s="178"/>
      <c r="I357" s="178"/>
      <c r="J357" s="178"/>
      <c r="K357" s="178"/>
      <c r="L357" s="16"/>
    </row>
    <row r="358" spans="1:13" s="18" customFormat="1" x14ac:dyDescent="0.2">
      <c r="A358" s="16"/>
      <c r="B358" s="178"/>
      <c r="C358" s="178"/>
      <c r="D358" s="178"/>
      <c r="E358" s="178"/>
      <c r="F358" s="178"/>
      <c r="G358" s="178"/>
      <c r="H358" s="178"/>
      <c r="I358" s="178"/>
      <c r="J358" s="178"/>
      <c r="K358" s="178"/>
      <c r="L358" s="16"/>
    </row>
    <row r="359" spans="1:13" s="18" customFormat="1" x14ac:dyDescent="0.2">
      <c r="A359" s="16"/>
      <c r="B359" s="178"/>
      <c r="C359" s="178"/>
      <c r="D359" s="178"/>
      <c r="E359" s="178"/>
      <c r="F359" s="178"/>
      <c r="G359" s="178"/>
      <c r="H359" s="178"/>
      <c r="I359" s="178"/>
      <c r="J359" s="178"/>
      <c r="K359" s="178"/>
      <c r="L359" s="16"/>
    </row>
    <row r="360" spans="1:13" s="18" customFormat="1" x14ac:dyDescent="0.2">
      <c r="A360" s="16"/>
      <c r="B360" s="178"/>
      <c r="C360" s="178"/>
      <c r="D360" s="178"/>
      <c r="E360" s="178"/>
      <c r="F360" s="178"/>
      <c r="G360" s="178"/>
      <c r="H360" s="178"/>
      <c r="I360" s="178"/>
      <c r="J360" s="178"/>
      <c r="K360" s="178"/>
      <c r="L360" s="16"/>
    </row>
    <row r="361" spans="1:13" s="18" customFormat="1" x14ac:dyDescent="0.2">
      <c r="A361" s="16"/>
      <c r="B361" s="178"/>
      <c r="C361" s="178"/>
      <c r="D361" s="178"/>
      <c r="E361" s="178"/>
      <c r="F361" s="178"/>
      <c r="G361" s="178"/>
      <c r="H361" s="178"/>
      <c r="I361" s="178"/>
      <c r="J361" s="178"/>
      <c r="K361" s="178"/>
      <c r="L361" s="16"/>
    </row>
    <row r="362" spans="1:13" s="18" customFormat="1" x14ac:dyDescent="0.2">
      <c r="A362" s="16"/>
      <c r="B362" s="178"/>
      <c r="C362" s="178"/>
      <c r="D362" s="178"/>
      <c r="E362" s="178"/>
      <c r="F362" s="178"/>
      <c r="G362" s="178"/>
      <c r="H362" s="178"/>
      <c r="I362" s="178"/>
      <c r="J362" s="178"/>
      <c r="K362" s="178"/>
      <c r="L362" s="16"/>
    </row>
    <row r="363" spans="1:13" s="18" customFormat="1" x14ac:dyDescent="0.2">
      <c r="A363" s="16"/>
      <c r="B363" s="178"/>
      <c r="C363" s="178"/>
      <c r="D363" s="178"/>
      <c r="E363" s="178"/>
      <c r="F363" s="178"/>
      <c r="G363" s="178"/>
      <c r="H363" s="178"/>
      <c r="I363" s="178"/>
      <c r="J363" s="178"/>
      <c r="K363" s="178"/>
      <c r="L363" s="16"/>
    </row>
    <row r="364" spans="1:13" s="18" customFormat="1" x14ac:dyDescent="0.2">
      <c r="A364" s="16"/>
      <c r="B364" s="178"/>
      <c r="C364" s="178"/>
      <c r="D364" s="178"/>
      <c r="E364" s="178"/>
      <c r="F364" s="178"/>
      <c r="G364" s="178"/>
      <c r="H364" s="178"/>
      <c r="I364" s="178"/>
      <c r="J364" s="178"/>
      <c r="K364" s="178"/>
      <c r="L364" s="16"/>
    </row>
    <row r="365" spans="1:13" s="18" customFormat="1" x14ac:dyDescent="0.2">
      <c r="A365" s="16"/>
      <c r="B365" s="178"/>
      <c r="C365" s="178"/>
      <c r="D365" s="178"/>
      <c r="E365" s="178"/>
      <c r="F365" s="178"/>
      <c r="G365" s="178"/>
      <c r="H365" s="178"/>
      <c r="I365" s="178"/>
      <c r="J365" s="178"/>
      <c r="K365" s="178"/>
      <c r="L365" s="16"/>
    </row>
    <row r="366" spans="1:13" s="18" customFormat="1" x14ac:dyDescent="0.2">
      <c r="A366" s="16"/>
      <c r="B366" s="178"/>
      <c r="C366" s="178"/>
      <c r="D366" s="178"/>
      <c r="E366" s="178"/>
      <c r="F366" s="178"/>
      <c r="G366" s="178"/>
      <c r="H366" s="178"/>
      <c r="I366" s="178"/>
      <c r="J366" s="178"/>
      <c r="K366" s="178"/>
      <c r="L366" s="16"/>
    </row>
    <row r="367" spans="1:13" s="18" customFormat="1" x14ac:dyDescent="0.2">
      <c r="A367" s="16"/>
      <c r="B367" s="178"/>
      <c r="C367" s="178"/>
      <c r="D367" s="178"/>
      <c r="E367" s="178"/>
      <c r="F367" s="178"/>
      <c r="G367" s="178"/>
      <c r="H367" s="178"/>
      <c r="I367" s="178"/>
      <c r="J367" s="178"/>
      <c r="K367" s="178"/>
      <c r="L367" s="16"/>
    </row>
    <row r="368" spans="1:13" s="18" customFormat="1" x14ac:dyDescent="0.2">
      <c r="A368" s="16"/>
      <c r="B368" s="178"/>
      <c r="C368" s="178"/>
      <c r="D368" s="178"/>
      <c r="E368" s="178"/>
      <c r="F368" s="178"/>
      <c r="G368" s="178"/>
      <c r="H368" s="178"/>
      <c r="I368" s="178"/>
      <c r="J368" s="178"/>
      <c r="K368" s="178"/>
      <c r="L368" s="16"/>
    </row>
    <row r="369" spans="1:12" s="18" customFormat="1" x14ac:dyDescent="0.2">
      <c r="A369" s="16"/>
      <c r="B369" s="178"/>
      <c r="C369" s="178"/>
      <c r="D369" s="178"/>
      <c r="E369" s="178"/>
      <c r="F369" s="178"/>
      <c r="G369" s="178"/>
      <c r="H369" s="178"/>
      <c r="I369" s="178"/>
      <c r="J369" s="178"/>
      <c r="K369" s="178"/>
      <c r="L369" s="16"/>
    </row>
    <row r="370" spans="1:12" s="18" customFormat="1" x14ac:dyDescent="0.2">
      <c r="A370" s="16"/>
      <c r="B370" s="178"/>
      <c r="C370" s="178"/>
      <c r="D370" s="178"/>
      <c r="E370" s="178"/>
      <c r="F370" s="178"/>
      <c r="G370" s="178"/>
      <c r="H370" s="178"/>
      <c r="I370" s="178"/>
      <c r="J370" s="178"/>
      <c r="K370" s="178"/>
      <c r="L370" s="16"/>
    </row>
    <row r="371" spans="1:12" s="18" customFormat="1" x14ac:dyDescent="0.2">
      <c r="A371" s="16"/>
      <c r="B371" s="178"/>
      <c r="C371" s="178"/>
      <c r="D371" s="178"/>
      <c r="E371" s="178"/>
      <c r="F371" s="178"/>
      <c r="G371" s="178"/>
      <c r="H371" s="178"/>
      <c r="I371" s="178"/>
      <c r="J371" s="178"/>
      <c r="K371" s="178"/>
      <c r="L371" s="16"/>
    </row>
    <row r="372" spans="1:12" s="18" customFormat="1" x14ac:dyDescent="0.2">
      <c r="A372" s="16"/>
      <c r="B372" s="178"/>
      <c r="C372" s="178"/>
      <c r="D372" s="178"/>
      <c r="E372" s="178"/>
      <c r="F372" s="178"/>
      <c r="G372" s="178"/>
      <c r="H372" s="178"/>
      <c r="I372" s="178"/>
      <c r="J372" s="178"/>
      <c r="K372" s="178"/>
      <c r="L372" s="16"/>
    </row>
    <row r="373" spans="1:12" s="18" customFormat="1" x14ac:dyDescent="0.2">
      <c r="A373" s="16"/>
      <c r="B373" s="178"/>
      <c r="C373" s="178"/>
      <c r="D373" s="178"/>
      <c r="E373" s="178"/>
      <c r="F373" s="178"/>
      <c r="G373" s="178"/>
      <c r="H373" s="178"/>
      <c r="I373" s="178"/>
      <c r="J373" s="178"/>
      <c r="K373" s="178"/>
      <c r="L373" s="16"/>
    </row>
    <row r="374" spans="1:12" s="18" customFormat="1" x14ac:dyDescent="0.2">
      <c r="A374" s="16"/>
      <c r="B374" s="178"/>
      <c r="C374" s="178"/>
      <c r="D374" s="178"/>
      <c r="E374" s="178"/>
      <c r="F374" s="178"/>
      <c r="G374" s="178"/>
      <c r="H374" s="178"/>
      <c r="I374" s="178"/>
      <c r="J374" s="178"/>
      <c r="K374" s="178"/>
      <c r="L374" s="16"/>
    </row>
    <row r="375" spans="1:12" s="18" customFormat="1" x14ac:dyDescent="0.2">
      <c r="A375" s="16"/>
      <c r="B375" s="178"/>
      <c r="C375" s="178"/>
      <c r="D375" s="178"/>
      <c r="E375" s="178"/>
      <c r="F375" s="178"/>
      <c r="G375" s="178"/>
      <c r="H375" s="178"/>
      <c r="I375" s="178"/>
      <c r="J375" s="178"/>
      <c r="K375" s="178"/>
      <c r="L375" s="16"/>
    </row>
    <row r="376" spans="1:12" s="18" customFormat="1" x14ac:dyDescent="0.2">
      <c r="A376" s="16"/>
      <c r="B376" s="178"/>
      <c r="C376" s="178"/>
      <c r="D376" s="178"/>
      <c r="E376" s="178"/>
      <c r="F376" s="178"/>
      <c r="G376" s="178"/>
      <c r="H376" s="178"/>
      <c r="I376" s="178"/>
      <c r="J376" s="178"/>
      <c r="K376" s="178"/>
      <c r="L376" s="16"/>
    </row>
    <row r="377" spans="1:12" s="18" customFormat="1" x14ac:dyDescent="0.2">
      <c r="A377" s="16"/>
      <c r="B377" s="178"/>
      <c r="C377" s="178"/>
      <c r="D377" s="178"/>
      <c r="E377" s="178"/>
      <c r="F377" s="178"/>
      <c r="G377" s="178"/>
      <c r="H377" s="178"/>
      <c r="I377" s="178"/>
      <c r="J377" s="178"/>
      <c r="K377" s="178"/>
      <c r="L377" s="16"/>
    </row>
    <row r="378" spans="1:12" s="18" customFormat="1" x14ac:dyDescent="0.2">
      <c r="A378" s="16"/>
      <c r="B378" s="178"/>
      <c r="C378" s="178"/>
      <c r="D378" s="178"/>
      <c r="E378" s="178"/>
      <c r="F378" s="178"/>
      <c r="G378" s="178"/>
      <c r="H378" s="178"/>
      <c r="I378" s="178"/>
      <c r="J378" s="178"/>
      <c r="K378" s="178"/>
      <c r="L378" s="16"/>
    </row>
    <row r="379" spans="1:12" s="18" customFormat="1" x14ac:dyDescent="0.2">
      <c r="A379" s="16"/>
      <c r="B379" s="178"/>
      <c r="C379" s="178"/>
      <c r="D379" s="178"/>
      <c r="E379" s="178"/>
      <c r="F379" s="178"/>
      <c r="G379" s="178"/>
      <c r="H379" s="178"/>
      <c r="I379" s="178"/>
      <c r="J379" s="178"/>
      <c r="K379" s="178"/>
      <c r="L379" s="16"/>
    </row>
    <row r="380" spans="1:12" s="18" customFormat="1" x14ac:dyDescent="0.2">
      <c r="A380" s="16"/>
      <c r="B380" s="178"/>
      <c r="C380" s="178"/>
      <c r="D380" s="178"/>
      <c r="E380" s="178"/>
      <c r="F380" s="178"/>
      <c r="G380" s="178"/>
      <c r="H380" s="178"/>
      <c r="I380" s="178"/>
      <c r="J380" s="178"/>
      <c r="K380" s="178"/>
      <c r="L380" s="16"/>
    </row>
    <row r="381" spans="1:12" s="18" customFormat="1" x14ac:dyDescent="0.2">
      <c r="A381" s="16"/>
      <c r="B381" s="178"/>
      <c r="C381" s="178"/>
      <c r="D381" s="178"/>
      <c r="E381" s="178"/>
      <c r="F381" s="178"/>
      <c r="G381" s="178"/>
      <c r="H381" s="178"/>
      <c r="I381" s="178"/>
      <c r="J381" s="178"/>
      <c r="K381" s="178"/>
      <c r="L381" s="16"/>
    </row>
    <row r="382" spans="1:12" s="18" customFormat="1" x14ac:dyDescent="0.2">
      <c r="A382" s="16"/>
      <c r="B382" s="178"/>
      <c r="C382" s="178"/>
      <c r="D382" s="178"/>
      <c r="E382" s="178"/>
      <c r="F382" s="178"/>
      <c r="G382" s="178"/>
      <c r="H382" s="178"/>
      <c r="I382" s="178"/>
      <c r="J382" s="178"/>
      <c r="K382" s="178"/>
      <c r="L382" s="16"/>
    </row>
    <row r="383" spans="1:12" s="18" customFormat="1" x14ac:dyDescent="0.2">
      <c r="A383" s="16"/>
      <c r="B383" s="178"/>
      <c r="C383" s="178"/>
      <c r="D383" s="178"/>
      <c r="E383" s="178"/>
      <c r="F383" s="178"/>
      <c r="G383" s="178"/>
      <c r="H383" s="178"/>
      <c r="I383" s="178"/>
      <c r="J383" s="178"/>
      <c r="K383" s="178"/>
      <c r="L383" s="16"/>
    </row>
    <row r="384" spans="1:12" s="18" customFormat="1" x14ac:dyDescent="0.2">
      <c r="A384" s="16"/>
      <c r="B384" s="178"/>
      <c r="C384" s="178"/>
      <c r="D384" s="178"/>
      <c r="E384" s="178"/>
      <c r="F384" s="178"/>
      <c r="G384" s="178"/>
      <c r="H384" s="178"/>
      <c r="I384" s="178"/>
      <c r="J384" s="178"/>
      <c r="K384" s="178"/>
      <c r="L384" s="16"/>
    </row>
    <row r="385" spans="1:12" s="18" customFormat="1" x14ac:dyDescent="0.2">
      <c r="A385" s="16"/>
      <c r="B385" s="178"/>
      <c r="C385" s="178"/>
      <c r="D385" s="178"/>
      <c r="E385" s="178"/>
      <c r="F385" s="178"/>
      <c r="G385" s="178"/>
      <c r="H385" s="178"/>
      <c r="I385" s="178"/>
      <c r="J385" s="178"/>
      <c r="K385" s="178"/>
      <c r="L385" s="16"/>
    </row>
    <row r="386" spans="1:12" s="18" customFormat="1" x14ac:dyDescent="0.2">
      <c r="A386" s="16"/>
      <c r="B386" s="178"/>
      <c r="C386" s="178"/>
      <c r="D386" s="178"/>
      <c r="E386" s="178"/>
      <c r="F386" s="178"/>
      <c r="G386" s="178"/>
      <c r="H386" s="178"/>
      <c r="I386" s="178"/>
      <c r="J386" s="178"/>
      <c r="K386" s="178"/>
      <c r="L386" s="16"/>
    </row>
    <row r="387" spans="1:12" s="18" customFormat="1" x14ac:dyDescent="0.2">
      <c r="A387" s="16"/>
      <c r="B387" s="178"/>
      <c r="C387" s="178"/>
      <c r="D387" s="178"/>
      <c r="E387" s="178"/>
      <c r="F387" s="178"/>
      <c r="G387" s="178"/>
      <c r="H387" s="178"/>
      <c r="I387" s="178"/>
      <c r="J387" s="178"/>
      <c r="K387" s="178"/>
      <c r="L387" s="16"/>
    </row>
    <row r="388" spans="1:12" s="18" customFormat="1" x14ac:dyDescent="0.2">
      <c r="A388" s="16"/>
      <c r="B388" s="178"/>
      <c r="C388" s="178"/>
      <c r="D388" s="178"/>
      <c r="E388" s="178"/>
      <c r="F388" s="178"/>
      <c r="G388" s="178"/>
      <c r="H388" s="178"/>
      <c r="I388" s="178"/>
      <c r="J388" s="178"/>
      <c r="K388" s="178"/>
      <c r="L388" s="16"/>
    </row>
    <row r="389" spans="1:12" s="18" customFormat="1" x14ac:dyDescent="0.2">
      <c r="A389" s="16"/>
      <c r="B389" s="178"/>
      <c r="C389" s="178"/>
      <c r="D389" s="178"/>
      <c r="E389" s="178"/>
      <c r="F389" s="178"/>
      <c r="G389" s="178"/>
      <c r="H389" s="178"/>
      <c r="I389" s="178"/>
      <c r="J389" s="178"/>
      <c r="K389" s="178"/>
      <c r="L389" s="16"/>
    </row>
    <row r="390" spans="1:12" s="18" customFormat="1" x14ac:dyDescent="0.2">
      <c r="A390" s="16"/>
      <c r="B390" s="178"/>
      <c r="C390" s="178"/>
      <c r="D390" s="178"/>
      <c r="E390" s="178"/>
      <c r="F390" s="178"/>
      <c r="G390" s="178"/>
      <c r="H390" s="178"/>
      <c r="I390" s="178"/>
      <c r="J390" s="178"/>
      <c r="K390" s="178"/>
      <c r="L390" s="16"/>
    </row>
    <row r="391" spans="1:12" s="18" customFormat="1" x14ac:dyDescent="0.2">
      <c r="A391" s="16"/>
      <c r="B391" s="178"/>
      <c r="C391" s="178"/>
      <c r="D391" s="178"/>
      <c r="E391" s="178"/>
      <c r="F391" s="178"/>
      <c r="G391" s="178"/>
      <c r="H391" s="178"/>
      <c r="I391" s="178"/>
      <c r="J391" s="178"/>
      <c r="K391" s="178"/>
      <c r="L391" s="16"/>
    </row>
    <row r="392" spans="1:12" s="18" customFormat="1" x14ac:dyDescent="0.2">
      <c r="A392" s="16"/>
      <c r="B392" s="178"/>
      <c r="C392" s="178"/>
      <c r="D392" s="178"/>
      <c r="E392" s="178"/>
      <c r="F392" s="178"/>
      <c r="G392" s="178"/>
      <c r="H392" s="178"/>
      <c r="I392" s="178"/>
      <c r="J392" s="178"/>
      <c r="K392" s="178"/>
      <c r="L392" s="16"/>
    </row>
    <row r="393" spans="1:12" s="18" customFormat="1" x14ac:dyDescent="0.2">
      <c r="A393" s="16"/>
      <c r="B393" s="178"/>
      <c r="C393" s="178"/>
      <c r="D393" s="178"/>
      <c r="E393" s="178"/>
      <c r="F393" s="178"/>
      <c r="G393" s="178"/>
      <c r="H393" s="178"/>
      <c r="I393" s="178"/>
      <c r="J393" s="178"/>
      <c r="K393" s="178"/>
      <c r="L393" s="16"/>
    </row>
    <row r="394" spans="1:12" s="18" customFormat="1" x14ac:dyDescent="0.2">
      <c r="A394" s="16"/>
      <c r="B394" s="178"/>
      <c r="C394" s="178"/>
      <c r="D394" s="178"/>
      <c r="E394" s="178"/>
      <c r="F394" s="178"/>
      <c r="G394" s="178"/>
      <c r="H394" s="178"/>
      <c r="I394" s="178"/>
      <c r="J394" s="178"/>
      <c r="K394" s="178"/>
      <c r="L394" s="16"/>
    </row>
    <row r="395" spans="1:12" s="18" customFormat="1" x14ac:dyDescent="0.2">
      <c r="A395" s="16"/>
      <c r="B395" s="178"/>
      <c r="C395" s="178"/>
      <c r="D395" s="178"/>
      <c r="E395" s="178"/>
      <c r="F395" s="178"/>
      <c r="G395" s="178"/>
      <c r="H395" s="178"/>
      <c r="I395" s="178"/>
      <c r="J395" s="178"/>
      <c r="K395" s="178"/>
      <c r="L395" s="16"/>
    </row>
    <row r="396" spans="1:12" s="18" customFormat="1" x14ac:dyDescent="0.2">
      <c r="A396" s="16"/>
      <c r="B396" s="178"/>
      <c r="C396" s="178"/>
      <c r="D396" s="178"/>
      <c r="E396" s="178"/>
      <c r="F396" s="178"/>
      <c r="G396" s="178"/>
      <c r="H396" s="178"/>
      <c r="I396" s="178"/>
      <c r="J396" s="178"/>
      <c r="K396" s="178"/>
      <c r="L396" s="16"/>
    </row>
    <row r="397" spans="1:12" s="18" customFormat="1" x14ac:dyDescent="0.2">
      <c r="A397" s="16"/>
      <c r="B397" s="178"/>
      <c r="C397" s="178"/>
      <c r="D397" s="178"/>
      <c r="E397" s="178"/>
      <c r="F397" s="178"/>
      <c r="G397" s="178"/>
      <c r="H397" s="178"/>
      <c r="I397" s="178"/>
      <c r="J397" s="178"/>
      <c r="K397" s="178"/>
      <c r="L397" s="16"/>
    </row>
    <row r="398" spans="1:12" s="18" customFormat="1" x14ac:dyDescent="0.2">
      <c r="A398" s="16"/>
      <c r="B398" s="178"/>
      <c r="C398" s="178"/>
      <c r="D398" s="178"/>
      <c r="E398" s="178"/>
      <c r="F398" s="178"/>
      <c r="G398" s="178"/>
      <c r="H398" s="178"/>
      <c r="I398" s="178"/>
      <c r="J398" s="178"/>
      <c r="K398" s="178"/>
      <c r="L398" s="16"/>
    </row>
    <row r="399" spans="1:12" s="18" customFormat="1" x14ac:dyDescent="0.2">
      <c r="A399" s="16"/>
      <c r="B399" s="178"/>
      <c r="C399" s="178"/>
      <c r="D399" s="178"/>
      <c r="E399" s="178"/>
      <c r="F399" s="178"/>
      <c r="G399" s="178"/>
      <c r="H399" s="178"/>
      <c r="I399" s="178"/>
      <c r="J399" s="178"/>
      <c r="K399" s="178"/>
      <c r="L399" s="16"/>
    </row>
    <row r="400" spans="1:12" s="18" customFormat="1" x14ac:dyDescent="0.2">
      <c r="A400" s="16"/>
      <c r="B400" s="178"/>
      <c r="C400" s="178"/>
      <c r="D400" s="178"/>
      <c r="E400" s="178"/>
      <c r="F400" s="178"/>
      <c r="G400" s="178"/>
      <c r="H400" s="178"/>
      <c r="I400" s="178"/>
      <c r="J400" s="178"/>
      <c r="K400" s="178"/>
      <c r="L400" s="16"/>
    </row>
    <row r="401" spans="1:12" s="18" customFormat="1" x14ac:dyDescent="0.2">
      <c r="A401" s="16"/>
      <c r="B401" s="178"/>
      <c r="C401" s="178"/>
      <c r="D401" s="178"/>
      <c r="E401" s="178"/>
      <c r="F401" s="178"/>
      <c r="G401" s="178"/>
      <c r="H401" s="178"/>
      <c r="I401" s="178"/>
      <c r="J401" s="178"/>
      <c r="K401" s="178"/>
      <c r="L401" s="16"/>
    </row>
    <row r="402" spans="1:12" s="18" customFormat="1" x14ac:dyDescent="0.2">
      <c r="A402" s="16"/>
      <c r="B402" s="178"/>
      <c r="C402" s="178"/>
      <c r="D402" s="178"/>
      <c r="E402" s="178"/>
      <c r="F402" s="178"/>
      <c r="G402" s="178"/>
      <c r="H402" s="178"/>
      <c r="I402" s="178"/>
      <c r="J402" s="178"/>
      <c r="K402" s="178"/>
      <c r="L402" s="16"/>
    </row>
    <row r="403" spans="1:12" s="18" customFormat="1" x14ac:dyDescent="0.2">
      <c r="A403" s="16"/>
      <c r="B403" s="178"/>
      <c r="C403" s="178"/>
      <c r="D403" s="178"/>
      <c r="E403" s="178"/>
      <c r="F403" s="178"/>
      <c r="G403" s="178"/>
      <c r="H403" s="178"/>
      <c r="I403" s="178"/>
      <c r="J403" s="178"/>
      <c r="K403" s="178"/>
      <c r="L403" s="16"/>
    </row>
    <row r="404" spans="1:12" s="18" customFormat="1" x14ac:dyDescent="0.2">
      <c r="A404" s="16"/>
      <c r="B404" s="178"/>
      <c r="C404" s="178"/>
      <c r="D404" s="178"/>
      <c r="E404" s="178"/>
      <c r="F404" s="178"/>
      <c r="G404" s="178"/>
      <c r="H404" s="178"/>
      <c r="I404" s="178"/>
      <c r="J404" s="178"/>
      <c r="K404" s="178"/>
      <c r="L404" s="16"/>
    </row>
    <row r="405" spans="1:12" s="18" customFormat="1" x14ac:dyDescent="0.2">
      <c r="A405" s="16"/>
      <c r="B405" s="178"/>
      <c r="C405" s="178"/>
      <c r="D405" s="178"/>
      <c r="E405" s="178"/>
      <c r="F405" s="178"/>
      <c r="G405" s="178"/>
      <c r="H405" s="178"/>
      <c r="I405" s="178"/>
      <c r="J405" s="178"/>
      <c r="K405" s="178"/>
      <c r="L405" s="16"/>
    </row>
    <row r="406" spans="1:12" s="18" customFormat="1" x14ac:dyDescent="0.2">
      <c r="A406" s="16"/>
      <c r="B406" s="178"/>
      <c r="C406" s="178"/>
      <c r="D406" s="178"/>
      <c r="E406" s="178"/>
      <c r="F406" s="178"/>
      <c r="G406" s="178"/>
      <c r="H406" s="178"/>
      <c r="I406" s="178"/>
      <c r="J406" s="178"/>
      <c r="K406" s="178"/>
      <c r="L406" s="16"/>
    </row>
    <row r="407" spans="1:12" s="18" customFormat="1" x14ac:dyDescent="0.2">
      <c r="A407" s="16"/>
      <c r="B407" s="178"/>
      <c r="C407" s="178"/>
      <c r="D407" s="178"/>
      <c r="E407" s="178"/>
      <c r="F407" s="178"/>
      <c r="G407" s="178"/>
      <c r="H407" s="178"/>
      <c r="I407" s="178"/>
      <c r="J407" s="178"/>
      <c r="K407" s="178"/>
      <c r="L407" s="16"/>
    </row>
    <row r="408" spans="1:12" s="18" customFormat="1" x14ac:dyDescent="0.2">
      <c r="A408" s="16"/>
      <c r="B408" s="178"/>
      <c r="C408" s="178"/>
      <c r="D408" s="178"/>
      <c r="E408" s="178"/>
      <c r="F408" s="178"/>
      <c r="G408" s="178"/>
      <c r="H408" s="178"/>
      <c r="I408" s="178"/>
      <c r="J408" s="178"/>
      <c r="K408" s="178"/>
      <c r="L408" s="16"/>
    </row>
    <row r="409" spans="1:12" s="18" customFormat="1" x14ac:dyDescent="0.2">
      <c r="A409" s="16"/>
      <c r="B409" s="178"/>
      <c r="C409" s="178"/>
      <c r="D409" s="178"/>
      <c r="E409" s="178"/>
      <c r="F409" s="178"/>
      <c r="G409" s="178"/>
      <c r="H409" s="178"/>
      <c r="I409" s="178"/>
      <c r="J409" s="178"/>
      <c r="K409" s="178"/>
      <c r="L409" s="16"/>
    </row>
    <row r="410" spans="1:12" s="18" customFormat="1" x14ac:dyDescent="0.2">
      <c r="A410" s="16"/>
      <c r="B410" s="178"/>
      <c r="C410" s="178"/>
      <c r="D410" s="178"/>
      <c r="E410" s="178"/>
      <c r="F410" s="178"/>
      <c r="G410" s="178"/>
      <c r="H410" s="178"/>
      <c r="I410" s="178"/>
      <c r="J410" s="178"/>
      <c r="K410" s="178"/>
      <c r="L410" s="16"/>
    </row>
    <row r="411" spans="1:12" s="18" customFormat="1" x14ac:dyDescent="0.2">
      <c r="A411" s="16"/>
      <c r="B411" s="178"/>
      <c r="C411" s="178"/>
      <c r="D411" s="178"/>
      <c r="E411" s="178"/>
      <c r="F411" s="178"/>
      <c r="G411" s="178"/>
      <c r="H411" s="178"/>
      <c r="I411" s="178"/>
      <c r="J411" s="178"/>
      <c r="K411" s="178"/>
      <c r="L411" s="16"/>
    </row>
    <row r="412" spans="1:12" s="18" customFormat="1" x14ac:dyDescent="0.2">
      <c r="A412" s="16"/>
      <c r="B412" s="178"/>
      <c r="C412" s="178"/>
      <c r="D412" s="178"/>
      <c r="E412" s="178"/>
      <c r="F412" s="178"/>
      <c r="G412" s="178"/>
      <c r="H412" s="178"/>
      <c r="I412" s="178"/>
      <c r="J412" s="178"/>
      <c r="K412" s="178"/>
      <c r="L412" s="16"/>
    </row>
    <row r="413" spans="1:12" s="18" customFormat="1" x14ac:dyDescent="0.2">
      <c r="A413" s="16"/>
      <c r="B413" s="178"/>
      <c r="C413" s="178"/>
      <c r="D413" s="178"/>
      <c r="E413" s="178"/>
      <c r="F413" s="178"/>
      <c r="G413" s="178"/>
      <c r="H413" s="178"/>
      <c r="I413" s="178"/>
      <c r="J413" s="178"/>
      <c r="K413" s="178"/>
      <c r="L413" s="16"/>
    </row>
    <row r="414" spans="1:12" s="18" customFormat="1" x14ac:dyDescent="0.2">
      <c r="A414" s="16"/>
      <c r="B414" s="178"/>
      <c r="C414" s="178"/>
      <c r="D414" s="178"/>
      <c r="E414" s="178"/>
      <c r="F414" s="178"/>
      <c r="G414" s="178"/>
      <c r="H414" s="178"/>
      <c r="I414" s="178"/>
      <c r="J414" s="178"/>
      <c r="K414" s="178"/>
      <c r="L414" s="16"/>
    </row>
    <row r="415" spans="1:12" s="18" customFormat="1" x14ac:dyDescent="0.2">
      <c r="A415" s="16"/>
      <c r="B415" s="178"/>
      <c r="C415" s="178"/>
      <c r="D415" s="178"/>
      <c r="E415" s="178"/>
      <c r="F415" s="178"/>
      <c r="G415" s="178"/>
      <c r="H415" s="178"/>
      <c r="I415" s="178"/>
      <c r="J415" s="178"/>
      <c r="K415" s="178"/>
      <c r="L415" s="16"/>
    </row>
    <row r="416" spans="1:12" s="18" customFormat="1" x14ac:dyDescent="0.2">
      <c r="A416" s="16"/>
      <c r="B416" s="178"/>
      <c r="C416" s="178"/>
      <c r="D416" s="178"/>
      <c r="E416" s="178"/>
      <c r="F416" s="178"/>
      <c r="G416" s="178"/>
      <c r="H416" s="178"/>
      <c r="I416" s="178"/>
      <c r="J416" s="178"/>
      <c r="K416" s="178"/>
      <c r="L416" s="16"/>
    </row>
    <row r="417" spans="1:12" s="18" customFormat="1" x14ac:dyDescent="0.2">
      <c r="A417" s="16"/>
      <c r="B417" s="178"/>
      <c r="C417" s="178"/>
      <c r="D417" s="178"/>
      <c r="E417" s="178"/>
      <c r="F417" s="178"/>
      <c r="G417" s="178"/>
      <c r="H417" s="178"/>
      <c r="I417" s="178"/>
      <c r="J417" s="178"/>
      <c r="K417" s="178"/>
      <c r="L417" s="16"/>
    </row>
    <row r="418" spans="1:12" s="18" customFormat="1" x14ac:dyDescent="0.2">
      <c r="A418" s="16"/>
      <c r="B418" s="178"/>
      <c r="C418" s="178"/>
      <c r="D418" s="178"/>
      <c r="E418" s="178"/>
      <c r="F418" s="178"/>
      <c r="G418" s="178"/>
      <c r="H418" s="178"/>
      <c r="I418" s="178"/>
      <c r="J418" s="178"/>
      <c r="K418" s="178"/>
      <c r="L418" s="16"/>
    </row>
    <row r="419" spans="1:12" s="18" customFormat="1" x14ac:dyDescent="0.2">
      <c r="A419" s="16"/>
      <c r="B419" s="178"/>
      <c r="C419" s="178"/>
      <c r="D419" s="178"/>
      <c r="E419" s="178"/>
      <c r="F419" s="178"/>
      <c r="G419" s="178"/>
      <c r="H419" s="178"/>
      <c r="I419" s="178"/>
      <c r="J419" s="178"/>
      <c r="K419" s="178"/>
      <c r="L419" s="16"/>
    </row>
    <row r="420" spans="1:12" s="18" customFormat="1" x14ac:dyDescent="0.2">
      <c r="A420" s="16"/>
      <c r="B420" s="178"/>
      <c r="C420" s="178"/>
      <c r="D420" s="178"/>
      <c r="E420" s="178"/>
      <c r="F420" s="178"/>
      <c r="G420" s="178"/>
      <c r="H420" s="178"/>
      <c r="I420" s="178"/>
      <c r="J420" s="178"/>
      <c r="K420" s="178"/>
      <c r="L420" s="16"/>
    </row>
    <row r="421" spans="1:12" s="18" customFormat="1" x14ac:dyDescent="0.2">
      <c r="A421" s="16"/>
      <c r="B421" s="178"/>
      <c r="C421" s="178"/>
      <c r="D421" s="178"/>
      <c r="E421" s="178"/>
      <c r="F421" s="178"/>
      <c r="G421" s="178"/>
      <c r="H421" s="178"/>
      <c r="I421" s="178"/>
      <c r="J421" s="178"/>
      <c r="K421" s="178"/>
      <c r="L421" s="16"/>
    </row>
    <row r="422" spans="1:12" s="18" customFormat="1" x14ac:dyDescent="0.2">
      <c r="A422" s="16"/>
      <c r="B422" s="178"/>
      <c r="C422" s="178"/>
      <c r="D422" s="178"/>
      <c r="E422" s="178"/>
      <c r="F422" s="178"/>
      <c r="G422" s="178"/>
      <c r="H422" s="178"/>
      <c r="I422" s="178"/>
      <c r="J422" s="178"/>
      <c r="K422" s="178"/>
      <c r="L422" s="16"/>
    </row>
    <row r="423" spans="1:12" s="18" customFormat="1" x14ac:dyDescent="0.2">
      <c r="A423" s="16"/>
      <c r="B423" s="178"/>
      <c r="C423" s="178"/>
      <c r="D423" s="178"/>
      <c r="E423" s="178"/>
      <c r="F423" s="178"/>
      <c r="G423" s="178"/>
      <c r="H423" s="178"/>
      <c r="I423" s="178"/>
      <c r="J423" s="178"/>
      <c r="K423" s="178"/>
      <c r="L423" s="16"/>
    </row>
    <row r="424" spans="1:12" s="18" customFormat="1" x14ac:dyDescent="0.2">
      <c r="A424" s="16"/>
      <c r="B424" s="178"/>
      <c r="C424" s="178"/>
      <c r="D424" s="178"/>
      <c r="E424" s="178"/>
      <c r="F424" s="178"/>
      <c r="G424" s="178"/>
      <c r="H424" s="178"/>
      <c r="I424" s="178"/>
      <c r="J424" s="178"/>
      <c r="K424" s="178"/>
      <c r="L424" s="16"/>
    </row>
    <row r="425" spans="1:12" s="18" customFormat="1" x14ac:dyDescent="0.2">
      <c r="A425" s="16"/>
      <c r="B425" s="178"/>
      <c r="C425" s="178"/>
      <c r="D425" s="178"/>
      <c r="E425" s="178"/>
      <c r="F425" s="178"/>
      <c r="G425" s="178"/>
      <c r="H425" s="178"/>
      <c r="I425" s="178"/>
      <c r="J425" s="178"/>
      <c r="K425" s="178"/>
      <c r="L425" s="16"/>
    </row>
    <row r="426" spans="1:12" s="18" customFormat="1" x14ac:dyDescent="0.2">
      <c r="A426" s="16"/>
      <c r="B426" s="178"/>
      <c r="C426" s="178"/>
      <c r="D426" s="178"/>
      <c r="E426" s="178"/>
      <c r="F426" s="178"/>
      <c r="G426" s="178"/>
      <c r="H426" s="178"/>
      <c r="I426" s="178"/>
      <c r="J426" s="178"/>
      <c r="K426" s="178"/>
      <c r="L426" s="16"/>
    </row>
    <row r="427" spans="1:12" s="18" customFormat="1" x14ac:dyDescent="0.2">
      <c r="A427" s="16"/>
      <c r="B427" s="178"/>
      <c r="C427" s="178"/>
      <c r="D427" s="178"/>
      <c r="E427" s="178"/>
      <c r="F427" s="178"/>
      <c r="G427" s="178"/>
      <c r="H427" s="178"/>
      <c r="I427" s="178"/>
      <c r="J427" s="178"/>
      <c r="K427" s="178"/>
      <c r="L427" s="16"/>
    </row>
    <row r="428" spans="1:12" s="18" customFormat="1" x14ac:dyDescent="0.2">
      <c r="A428" s="16"/>
      <c r="B428" s="178"/>
      <c r="C428" s="178"/>
      <c r="D428" s="178"/>
      <c r="E428" s="178"/>
      <c r="F428" s="178"/>
      <c r="G428" s="178"/>
      <c r="H428" s="178"/>
      <c r="I428" s="178"/>
      <c r="J428" s="178"/>
      <c r="K428" s="178"/>
      <c r="L428" s="16"/>
    </row>
    <row r="429" spans="1:12" s="18" customFormat="1" x14ac:dyDescent="0.2">
      <c r="A429" s="16"/>
      <c r="B429" s="178"/>
      <c r="C429" s="178"/>
      <c r="D429" s="178"/>
      <c r="E429" s="178"/>
      <c r="F429" s="178"/>
      <c r="G429" s="178"/>
      <c r="H429" s="178"/>
      <c r="I429" s="178"/>
      <c r="J429" s="178"/>
      <c r="K429" s="178"/>
      <c r="L429" s="16"/>
    </row>
    <row r="430" spans="1:12" s="18" customFormat="1" x14ac:dyDescent="0.2">
      <c r="A430" s="16"/>
      <c r="B430" s="178"/>
      <c r="C430" s="178"/>
      <c r="D430" s="178"/>
      <c r="E430" s="178"/>
      <c r="F430" s="178"/>
      <c r="G430" s="178"/>
      <c r="H430" s="178"/>
      <c r="I430" s="178"/>
      <c r="J430" s="178"/>
      <c r="K430" s="178"/>
      <c r="L430" s="16"/>
    </row>
    <row r="431" spans="1:12" s="18" customFormat="1" x14ac:dyDescent="0.2">
      <c r="A431" s="16"/>
      <c r="B431" s="178"/>
      <c r="C431" s="178"/>
      <c r="D431" s="178"/>
      <c r="E431" s="178"/>
      <c r="F431" s="178"/>
      <c r="G431" s="178"/>
      <c r="H431" s="178"/>
      <c r="I431" s="178"/>
      <c r="J431" s="178"/>
      <c r="K431" s="178"/>
      <c r="L431" s="16"/>
    </row>
    <row r="432" spans="1:12" s="18" customFormat="1" x14ac:dyDescent="0.2">
      <c r="A432" s="16"/>
      <c r="B432" s="178"/>
      <c r="C432" s="178"/>
      <c r="D432" s="178"/>
      <c r="E432" s="178"/>
      <c r="F432" s="178"/>
      <c r="G432" s="178"/>
      <c r="H432" s="178"/>
      <c r="I432" s="178"/>
      <c r="J432" s="178"/>
      <c r="K432" s="178"/>
      <c r="L432" s="16"/>
    </row>
    <row r="433" spans="1:12" s="18" customFormat="1" x14ac:dyDescent="0.2">
      <c r="A433" s="16"/>
      <c r="B433" s="178"/>
      <c r="C433" s="178"/>
      <c r="D433" s="178"/>
      <c r="E433" s="178"/>
      <c r="F433" s="178"/>
      <c r="G433" s="178"/>
      <c r="H433" s="178"/>
      <c r="I433" s="178"/>
      <c r="J433" s="178"/>
      <c r="K433" s="178"/>
      <c r="L433" s="16"/>
    </row>
    <row r="434" spans="1:12" s="18" customFormat="1" x14ac:dyDescent="0.2">
      <c r="A434" s="16"/>
      <c r="B434" s="178"/>
      <c r="C434" s="178"/>
      <c r="D434" s="178"/>
      <c r="E434" s="178"/>
      <c r="F434" s="178"/>
      <c r="G434" s="178"/>
      <c r="H434" s="178"/>
      <c r="I434" s="178"/>
      <c r="J434" s="178"/>
      <c r="K434" s="178"/>
      <c r="L434" s="16"/>
    </row>
    <row r="435" spans="1:12" s="18" customFormat="1" x14ac:dyDescent="0.2">
      <c r="A435" s="16"/>
      <c r="B435" s="178"/>
      <c r="C435" s="178"/>
      <c r="D435" s="178"/>
      <c r="E435" s="178"/>
      <c r="F435" s="178"/>
      <c r="G435" s="178"/>
      <c r="H435" s="178"/>
      <c r="I435" s="178"/>
      <c r="J435" s="178"/>
      <c r="K435" s="178"/>
      <c r="L435" s="16"/>
    </row>
    <row r="436" spans="1:12" s="18" customFormat="1" x14ac:dyDescent="0.2">
      <c r="A436" s="16"/>
      <c r="B436" s="178"/>
      <c r="C436" s="178"/>
      <c r="D436" s="178"/>
      <c r="E436" s="178"/>
      <c r="F436" s="178"/>
      <c r="G436" s="178"/>
      <c r="H436" s="178"/>
      <c r="I436" s="178"/>
      <c r="J436" s="178"/>
      <c r="K436" s="178"/>
      <c r="L436" s="16"/>
    </row>
    <row r="437" spans="1:12" s="18" customFormat="1" x14ac:dyDescent="0.2">
      <c r="A437" s="16"/>
      <c r="B437" s="178"/>
      <c r="C437" s="178"/>
      <c r="D437" s="178"/>
      <c r="E437" s="178"/>
      <c r="F437" s="178"/>
      <c r="G437" s="178"/>
      <c r="H437" s="178"/>
      <c r="I437" s="178"/>
      <c r="J437" s="178"/>
      <c r="K437" s="178"/>
      <c r="L437" s="16"/>
    </row>
    <row r="438" spans="1:12" s="18" customFormat="1" x14ac:dyDescent="0.2">
      <c r="A438" s="16"/>
      <c r="B438" s="178"/>
      <c r="C438" s="178"/>
      <c r="D438" s="178"/>
      <c r="E438" s="178"/>
      <c r="F438" s="178"/>
      <c r="G438" s="178"/>
      <c r="H438" s="178"/>
      <c r="I438" s="178"/>
      <c r="J438" s="178"/>
      <c r="K438" s="178"/>
      <c r="L438" s="16"/>
    </row>
    <row r="439" spans="1:12" s="18" customFormat="1" x14ac:dyDescent="0.2">
      <c r="A439" s="16"/>
      <c r="B439" s="178"/>
      <c r="C439" s="178"/>
      <c r="D439" s="178"/>
      <c r="E439" s="178"/>
      <c r="F439" s="178"/>
      <c r="G439" s="178"/>
      <c r="H439" s="178"/>
      <c r="I439" s="178"/>
      <c r="J439" s="178"/>
      <c r="K439" s="178"/>
      <c r="L439" s="16"/>
    </row>
    <row r="440" spans="1:12" s="18" customFormat="1" x14ac:dyDescent="0.2">
      <c r="A440" s="16"/>
      <c r="B440" s="178"/>
      <c r="C440" s="178"/>
      <c r="D440" s="178"/>
      <c r="E440" s="178"/>
      <c r="F440" s="178"/>
      <c r="G440" s="178"/>
      <c r="H440" s="178"/>
      <c r="I440" s="178"/>
      <c r="J440" s="178"/>
      <c r="K440" s="178"/>
      <c r="L440" s="16"/>
    </row>
    <row r="441" spans="1:12" s="18" customFormat="1" x14ac:dyDescent="0.2">
      <c r="A441" s="16"/>
      <c r="B441" s="178"/>
      <c r="C441" s="178"/>
      <c r="D441" s="178"/>
      <c r="E441" s="178"/>
      <c r="F441" s="178"/>
      <c r="G441" s="178"/>
      <c r="H441" s="178"/>
      <c r="I441" s="178"/>
      <c r="J441" s="178"/>
      <c r="K441" s="178"/>
      <c r="L441" s="16"/>
    </row>
    <row r="442" spans="1:12" s="18" customFormat="1" x14ac:dyDescent="0.2">
      <c r="A442" s="16"/>
      <c r="B442" s="178"/>
      <c r="C442" s="178"/>
      <c r="D442" s="178"/>
      <c r="E442" s="178"/>
      <c r="F442" s="178"/>
      <c r="G442" s="178"/>
      <c r="H442" s="178"/>
      <c r="I442" s="178"/>
      <c r="J442" s="178"/>
      <c r="K442" s="178"/>
      <c r="L442" s="16"/>
    </row>
    <row r="443" spans="1:12" s="18" customFormat="1" x14ac:dyDescent="0.2">
      <c r="A443" s="16"/>
      <c r="B443" s="178"/>
      <c r="C443" s="178"/>
      <c r="D443" s="178"/>
      <c r="E443" s="178"/>
      <c r="F443" s="178"/>
      <c r="G443" s="178"/>
      <c r="H443" s="178"/>
      <c r="I443" s="178"/>
      <c r="J443" s="178"/>
      <c r="K443" s="178"/>
      <c r="L443" s="16"/>
    </row>
    <row r="444" spans="1:12" s="18" customFormat="1" x14ac:dyDescent="0.2">
      <c r="A444" s="16"/>
      <c r="B444" s="178"/>
      <c r="C444" s="178"/>
      <c r="D444" s="178"/>
      <c r="E444" s="178"/>
      <c r="F444" s="178"/>
      <c r="G444" s="178"/>
      <c r="H444" s="178"/>
      <c r="I444" s="178"/>
      <c r="J444" s="178"/>
      <c r="K444" s="178"/>
      <c r="L444" s="16"/>
    </row>
    <row r="445" spans="1:12" s="18" customFormat="1" x14ac:dyDescent="0.2">
      <c r="A445" s="16"/>
      <c r="B445" s="178"/>
      <c r="C445" s="178"/>
      <c r="D445" s="178"/>
      <c r="E445" s="178"/>
      <c r="F445" s="178"/>
      <c r="G445" s="178"/>
      <c r="H445" s="178"/>
      <c r="I445" s="178"/>
      <c r="J445" s="178"/>
      <c r="K445" s="178"/>
      <c r="L445" s="16"/>
    </row>
    <row r="446" spans="1:12" s="18" customFormat="1" x14ac:dyDescent="0.2">
      <c r="A446" s="16"/>
      <c r="B446" s="178"/>
      <c r="C446" s="178"/>
      <c r="D446" s="178"/>
      <c r="E446" s="178"/>
      <c r="F446" s="178"/>
      <c r="G446" s="178"/>
      <c r="H446" s="178"/>
      <c r="I446" s="178"/>
      <c r="J446" s="178"/>
      <c r="K446" s="178"/>
      <c r="L446" s="16"/>
    </row>
    <row r="447" spans="1:12" s="18" customFormat="1" x14ac:dyDescent="0.2">
      <c r="A447" s="16"/>
      <c r="B447" s="178"/>
      <c r="C447" s="178"/>
      <c r="D447" s="178"/>
      <c r="E447" s="178"/>
      <c r="F447" s="178"/>
      <c r="G447" s="178"/>
      <c r="H447" s="178"/>
      <c r="I447" s="178"/>
      <c r="J447" s="178"/>
      <c r="K447" s="178"/>
      <c r="L447" s="16"/>
    </row>
    <row r="448" spans="1:12" s="18" customFormat="1" x14ac:dyDescent="0.2">
      <c r="A448" s="16"/>
      <c r="B448" s="178"/>
      <c r="C448" s="178"/>
      <c r="D448" s="178"/>
      <c r="E448" s="178"/>
      <c r="F448" s="178"/>
      <c r="G448" s="178"/>
      <c r="H448" s="178"/>
      <c r="I448" s="178"/>
      <c r="J448" s="178"/>
      <c r="K448" s="178"/>
      <c r="L448" s="16"/>
    </row>
    <row r="449" spans="1:12" s="18" customFormat="1" x14ac:dyDescent="0.2">
      <c r="A449" s="16"/>
      <c r="B449" s="178"/>
      <c r="C449" s="178"/>
      <c r="D449" s="178"/>
      <c r="E449" s="178"/>
      <c r="F449" s="178"/>
      <c r="G449" s="178"/>
      <c r="H449" s="178"/>
      <c r="I449" s="178"/>
      <c r="J449" s="178"/>
      <c r="K449" s="178"/>
      <c r="L449" s="16"/>
    </row>
    <row r="450" spans="1:12" s="18" customFormat="1" x14ac:dyDescent="0.2">
      <c r="A450" s="16"/>
      <c r="B450" s="178"/>
      <c r="C450" s="178"/>
      <c r="D450" s="178"/>
      <c r="E450" s="178"/>
      <c r="F450" s="178"/>
      <c r="G450" s="178"/>
      <c r="H450" s="178"/>
      <c r="I450" s="178"/>
      <c r="J450" s="178"/>
      <c r="K450" s="178"/>
      <c r="L450" s="16"/>
    </row>
    <row r="451" spans="1:12" s="18" customFormat="1" x14ac:dyDescent="0.2">
      <c r="A451" s="16"/>
      <c r="B451" s="178"/>
      <c r="C451" s="178"/>
      <c r="D451" s="178"/>
      <c r="E451" s="178"/>
      <c r="F451" s="178"/>
      <c r="G451" s="178"/>
      <c r="H451" s="178"/>
      <c r="I451" s="178"/>
      <c r="J451" s="178"/>
      <c r="K451" s="178"/>
      <c r="L451" s="16"/>
    </row>
    <row r="452" spans="1:12" s="18" customFormat="1" x14ac:dyDescent="0.2">
      <c r="A452" s="16"/>
      <c r="B452" s="178"/>
      <c r="C452" s="178"/>
      <c r="D452" s="178"/>
      <c r="E452" s="178"/>
      <c r="F452" s="178"/>
      <c r="G452" s="178"/>
      <c r="H452" s="178"/>
      <c r="I452" s="178"/>
      <c r="J452" s="178"/>
      <c r="K452" s="178"/>
      <c r="L452" s="16"/>
    </row>
    <row r="453" spans="1:12" s="18" customFormat="1" x14ac:dyDescent="0.2">
      <c r="A453" s="16"/>
      <c r="B453" s="178"/>
      <c r="C453" s="178"/>
      <c r="D453" s="178"/>
      <c r="E453" s="178"/>
      <c r="F453" s="178"/>
      <c r="G453" s="178"/>
      <c r="H453" s="178"/>
      <c r="I453" s="178"/>
      <c r="J453" s="178"/>
      <c r="K453" s="178"/>
      <c r="L453" s="16"/>
    </row>
    <row r="454" spans="1:12" s="18" customFormat="1" x14ac:dyDescent="0.2">
      <c r="A454" s="16"/>
      <c r="B454" s="178"/>
      <c r="C454" s="178"/>
      <c r="D454" s="178"/>
      <c r="E454" s="178"/>
      <c r="F454" s="178"/>
      <c r="G454" s="178"/>
      <c r="H454" s="178"/>
      <c r="I454" s="178"/>
      <c r="J454" s="178"/>
      <c r="K454" s="178"/>
      <c r="L454" s="16"/>
    </row>
    <row r="455" spans="1:12" s="18" customFormat="1" x14ac:dyDescent="0.2">
      <c r="A455" s="16"/>
      <c r="B455" s="178"/>
      <c r="C455" s="178"/>
      <c r="D455" s="178"/>
      <c r="E455" s="178"/>
      <c r="F455" s="178"/>
      <c r="G455" s="178"/>
      <c r="H455" s="178"/>
      <c r="I455" s="178"/>
      <c r="J455" s="178"/>
      <c r="K455" s="178"/>
      <c r="L455" s="16"/>
    </row>
    <row r="456" spans="1:12" s="18" customFormat="1" x14ac:dyDescent="0.2">
      <c r="A456" s="16"/>
      <c r="B456" s="178"/>
      <c r="C456" s="178"/>
      <c r="D456" s="178"/>
      <c r="E456" s="178"/>
      <c r="F456" s="178"/>
      <c r="G456" s="178"/>
      <c r="H456" s="178"/>
      <c r="I456" s="178"/>
      <c r="J456" s="178"/>
      <c r="K456" s="178"/>
      <c r="L456" s="16"/>
    </row>
    <row r="457" spans="1:12" s="18" customFormat="1" x14ac:dyDescent="0.2">
      <c r="A457" s="16"/>
      <c r="B457" s="178"/>
      <c r="C457" s="178"/>
      <c r="D457" s="178"/>
      <c r="E457" s="178"/>
      <c r="F457" s="178"/>
      <c r="G457" s="178"/>
      <c r="H457" s="178"/>
      <c r="I457" s="178"/>
      <c r="J457" s="178"/>
      <c r="K457" s="178"/>
      <c r="L457" s="16"/>
    </row>
    <row r="458" spans="1:12" s="18" customFormat="1" x14ac:dyDescent="0.2">
      <c r="A458" s="16"/>
      <c r="B458" s="178"/>
      <c r="C458" s="178"/>
      <c r="D458" s="178"/>
      <c r="E458" s="178"/>
      <c r="F458" s="178"/>
      <c r="G458" s="178"/>
      <c r="H458" s="178"/>
      <c r="I458" s="178"/>
      <c r="J458" s="178"/>
      <c r="K458" s="178"/>
      <c r="L458" s="16"/>
    </row>
    <row r="459" spans="1:12" s="18" customFormat="1" x14ac:dyDescent="0.2">
      <c r="A459" s="16"/>
      <c r="B459" s="178"/>
      <c r="C459" s="178"/>
      <c r="D459" s="178"/>
      <c r="E459" s="178"/>
      <c r="F459" s="178"/>
      <c r="G459" s="178"/>
      <c r="H459" s="178"/>
      <c r="I459" s="178"/>
      <c r="J459" s="178"/>
      <c r="K459" s="178"/>
      <c r="L459" s="16"/>
    </row>
    <row r="460" spans="1:12" s="18" customFormat="1" x14ac:dyDescent="0.2">
      <c r="A460" s="16"/>
      <c r="B460" s="178"/>
      <c r="C460" s="178"/>
      <c r="D460" s="178"/>
      <c r="E460" s="178"/>
      <c r="F460" s="178"/>
      <c r="G460" s="178"/>
      <c r="H460" s="178"/>
      <c r="I460" s="178"/>
      <c r="J460" s="178"/>
      <c r="K460" s="178"/>
      <c r="L460" s="16"/>
    </row>
    <row r="461" spans="1:12" s="18" customFormat="1" x14ac:dyDescent="0.2">
      <c r="A461" s="16"/>
      <c r="B461" s="178"/>
      <c r="C461" s="178"/>
      <c r="D461" s="178"/>
      <c r="E461" s="178"/>
      <c r="F461" s="178"/>
      <c r="G461" s="178"/>
      <c r="H461" s="178"/>
      <c r="I461" s="178"/>
      <c r="J461" s="178"/>
      <c r="K461" s="178"/>
      <c r="L461" s="16"/>
    </row>
    <row r="462" spans="1:12" s="18" customFormat="1" x14ac:dyDescent="0.2">
      <c r="A462" s="16"/>
      <c r="B462" s="178"/>
      <c r="C462" s="178"/>
      <c r="D462" s="178"/>
      <c r="E462" s="178"/>
      <c r="F462" s="178"/>
      <c r="G462" s="178"/>
      <c r="H462" s="178"/>
      <c r="I462" s="178"/>
      <c r="J462" s="178"/>
      <c r="K462" s="178"/>
      <c r="L462" s="16"/>
    </row>
    <row r="463" spans="1:12" s="18" customFormat="1" x14ac:dyDescent="0.2">
      <c r="A463" s="16"/>
      <c r="B463" s="178"/>
      <c r="C463" s="178"/>
      <c r="D463" s="178"/>
      <c r="E463" s="178"/>
      <c r="F463" s="178"/>
      <c r="G463" s="178"/>
      <c r="H463" s="178"/>
      <c r="I463" s="178"/>
      <c r="J463" s="178"/>
      <c r="K463" s="178"/>
      <c r="L463" s="16"/>
    </row>
    <row r="464" spans="1:12" s="18" customFormat="1" x14ac:dyDescent="0.2">
      <c r="A464" s="16"/>
      <c r="B464" s="178"/>
      <c r="C464" s="178"/>
      <c r="D464" s="178"/>
      <c r="E464" s="178"/>
      <c r="F464" s="178"/>
      <c r="G464" s="178"/>
      <c r="H464" s="178"/>
      <c r="I464" s="178"/>
      <c r="J464" s="178"/>
      <c r="K464" s="178"/>
      <c r="L464" s="16"/>
    </row>
    <row r="465" spans="1:12" s="18" customFormat="1" x14ac:dyDescent="0.2">
      <c r="A465" s="16"/>
      <c r="B465" s="178"/>
      <c r="C465" s="178"/>
      <c r="D465" s="178"/>
      <c r="E465" s="178"/>
      <c r="F465" s="178"/>
      <c r="G465" s="178"/>
      <c r="H465" s="178"/>
      <c r="I465" s="178"/>
      <c r="J465" s="178"/>
      <c r="K465" s="178"/>
      <c r="L465" s="16"/>
    </row>
    <row r="466" spans="1:12" s="18" customFormat="1" x14ac:dyDescent="0.2">
      <c r="A466" s="16"/>
      <c r="B466" s="178"/>
      <c r="C466" s="178"/>
      <c r="D466" s="178"/>
      <c r="E466" s="178"/>
      <c r="F466" s="178"/>
      <c r="G466" s="178"/>
      <c r="H466" s="178"/>
      <c r="I466" s="178"/>
      <c r="J466" s="178"/>
      <c r="K466" s="178"/>
      <c r="L466" s="16"/>
    </row>
    <row r="467" spans="1:12" s="18" customFormat="1" x14ac:dyDescent="0.2">
      <c r="A467" s="16"/>
      <c r="B467" s="178"/>
      <c r="C467" s="178"/>
      <c r="D467" s="178"/>
      <c r="E467" s="178"/>
      <c r="F467" s="178"/>
      <c r="G467" s="178"/>
      <c r="H467" s="178"/>
      <c r="I467" s="178"/>
      <c r="J467" s="178"/>
      <c r="K467" s="178"/>
      <c r="L467" s="16"/>
    </row>
    <row r="468" spans="1:12" s="18" customFormat="1" x14ac:dyDescent="0.2">
      <c r="A468" s="16"/>
      <c r="B468" s="178"/>
      <c r="C468" s="178"/>
      <c r="D468" s="178"/>
      <c r="E468" s="178"/>
      <c r="F468" s="178"/>
      <c r="G468" s="178"/>
      <c r="H468" s="178"/>
      <c r="I468" s="178"/>
      <c r="J468" s="178"/>
      <c r="K468" s="178"/>
      <c r="L468" s="16"/>
    </row>
    <row r="469" spans="1:12" s="18" customFormat="1" x14ac:dyDescent="0.2">
      <c r="A469" s="16"/>
      <c r="B469" s="178"/>
      <c r="C469" s="178"/>
      <c r="D469" s="178"/>
      <c r="E469" s="178"/>
      <c r="F469" s="178"/>
      <c r="G469" s="178"/>
      <c r="H469" s="178"/>
      <c r="I469" s="178"/>
      <c r="J469" s="178"/>
      <c r="K469" s="178"/>
      <c r="L469" s="16"/>
    </row>
    <row r="470" spans="1:12" s="18" customFormat="1" x14ac:dyDescent="0.2">
      <c r="A470" s="16"/>
      <c r="B470" s="178"/>
      <c r="C470" s="178"/>
      <c r="D470" s="178"/>
      <c r="E470" s="178"/>
      <c r="F470" s="178"/>
      <c r="G470" s="178"/>
      <c r="H470" s="178"/>
      <c r="I470" s="178"/>
      <c r="J470" s="178"/>
      <c r="K470" s="178"/>
      <c r="L470" s="16"/>
    </row>
    <row r="471" spans="1:12" s="18" customFormat="1" x14ac:dyDescent="0.2">
      <c r="A471" s="16"/>
      <c r="B471" s="178"/>
      <c r="C471" s="178"/>
      <c r="D471" s="178"/>
      <c r="E471" s="178"/>
      <c r="F471" s="178"/>
      <c r="G471" s="178"/>
      <c r="H471" s="178"/>
      <c r="I471" s="178"/>
      <c r="J471" s="178"/>
      <c r="K471" s="178"/>
      <c r="L471" s="16"/>
    </row>
    <row r="472" spans="1:12" s="18" customFormat="1" x14ac:dyDescent="0.2">
      <c r="A472" s="16"/>
      <c r="B472" s="178"/>
      <c r="C472" s="178"/>
      <c r="D472" s="178"/>
      <c r="E472" s="178"/>
      <c r="F472" s="178"/>
      <c r="G472" s="178"/>
      <c r="H472" s="178"/>
      <c r="I472" s="178"/>
      <c r="J472" s="178"/>
      <c r="K472" s="178"/>
      <c r="L472" s="16"/>
    </row>
    <row r="473" spans="1:12" s="18" customFormat="1" x14ac:dyDescent="0.2">
      <c r="A473" s="16"/>
      <c r="B473" s="178"/>
      <c r="C473" s="178"/>
      <c r="D473" s="178"/>
      <c r="E473" s="178"/>
      <c r="F473" s="178"/>
      <c r="G473" s="178"/>
      <c r="H473" s="178"/>
      <c r="I473" s="178"/>
      <c r="J473" s="178"/>
      <c r="K473" s="178"/>
      <c r="L473" s="16"/>
    </row>
    <row r="474" spans="1:12" s="18" customFormat="1" x14ac:dyDescent="0.2">
      <c r="A474" s="16"/>
      <c r="B474" s="178"/>
      <c r="C474" s="178"/>
      <c r="D474" s="178"/>
      <c r="E474" s="178"/>
      <c r="F474" s="178"/>
      <c r="G474" s="178"/>
      <c r="H474" s="178"/>
      <c r="I474" s="178"/>
      <c r="J474" s="178"/>
      <c r="K474" s="178"/>
      <c r="L474" s="16"/>
    </row>
    <row r="475" spans="1:12" s="18" customFormat="1" x14ac:dyDescent="0.2">
      <c r="A475" s="16"/>
      <c r="B475" s="178"/>
      <c r="C475" s="178"/>
      <c r="D475" s="178"/>
      <c r="E475" s="178"/>
      <c r="F475" s="178"/>
      <c r="G475" s="178"/>
      <c r="H475" s="178"/>
      <c r="I475" s="178"/>
      <c r="J475" s="178"/>
      <c r="K475" s="178"/>
      <c r="L475" s="16"/>
    </row>
    <row r="476" spans="1:12" s="18" customFormat="1" x14ac:dyDescent="0.2">
      <c r="A476" s="16"/>
      <c r="B476" s="178"/>
      <c r="C476" s="178"/>
      <c r="D476" s="178"/>
      <c r="E476" s="178"/>
      <c r="F476" s="178"/>
      <c r="G476" s="178"/>
      <c r="H476" s="178"/>
      <c r="I476" s="178"/>
      <c r="J476" s="178"/>
      <c r="K476" s="178"/>
      <c r="L476" s="16"/>
    </row>
    <row r="477" spans="1:12" s="18" customFormat="1" x14ac:dyDescent="0.2">
      <c r="A477" s="16"/>
      <c r="B477" s="178"/>
      <c r="C477" s="178"/>
      <c r="D477" s="178"/>
      <c r="E477" s="178"/>
      <c r="F477" s="178"/>
      <c r="G477" s="178"/>
      <c r="H477" s="178"/>
      <c r="I477" s="178"/>
      <c r="J477" s="178"/>
      <c r="K477" s="178"/>
      <c r="L477" s="16"/>
    </row>
    <row r="478" spans="1:12" s="18" customFormat="1" x14ac:dyDescent="0.2">
      <c r="A478" s="16"/>
      <c r="B478" s="178"/>
      <c r="C478" s="178"/>
      <c r="D478" s="178"/>
      <c r="E478" s="178"/>
      <c r="F478" s="178"/>
      <c r="G478" s="178"/>
      <c r="H478" s="178"/>
      <c r="I478" s="178"/>
      <c r="J478" s="178"/>
      <c r="K478" s="178"/>
      <c r="L478" s="16"/>
    </row>
    <row r="479" spans="1:12" s="18" customFormat="1" x14ac:dyDescent="0.2">
      <c r="A479" s="16"/>
      <c r="B479" s="178"/>
      <c r="C479" s="178"/>
      <c r="D479" s="178"/>
      <c r="E479" s="178"/>
      <c r="F479" s="178"/>
      <c r="G479" s="178"/>
      <c r="H479" s="178"/>
      <c r="I479" s="178"/>
      <c r="J479" s="178"/>
      <c r="K479" s="178"/>
      <c r="L479" s="16"/>
    </row>
    <row r="480" spans="1:12" s="18" customFormat="1" x14ac:dyDescent="0.2">
      <c r="A480" s="16"/>
      <c r="B480" s="178"/>
      <c r="C480" s="178"/>
      <c r="D480" s="178"/>
      <c r="E480" s="178"/>
      <c r="F480" s="178"/>
      <c r="G480" s="178"/>
      <c r="H480" s="178"/>
      <c r="I480" s="178"/>
      <c r="J480" s="178"/>
      <c r="K480" s="178"/>
      <c r="L480" s="16"/>
    </row>
    <row r="481" spans="1:12" s="18" customFormat="1" x14ac:dyDescent="0.2">
      <c r="A481" s="16"/>
      <c r="B481" s="178"/>
      <c r="C481" s="178"/>
      <c r="D481" s="178"/>
      <c r="E481" s="178"/>
      <c r="F481" s="178"/>
      <c r="G481" s="178"/>
      <c r="H481" s="178"/>
      <c r="I481" s="178"/>
      <c r="J481" s="178"/>
      <c r="K481" s="178"/>
      <c r="L481" s="16"/>
    </row>
    <row r="482" spans="1:12" s="18" customFormat="1" x14ac:dyDescent="0.2">
      <c r="A482" s="16"/>
      <c r="B482" s="178"/>
      <c r="C482" s="178"/>
      <c r="D482" s="178"/>
      <c r="E482" s="178"/>
      <c r="F482" s="178"/>
      <c r="G482" s="178"/>
      <c r="H482" s="178"/>
      <c r="I482" s="178"/>
      <c r="J482" s="178"/>
      <c r="K482" s="178"/>
      <c r="L482" s="16"/>
    </row>
    <row r="483" spans="1:12" s="18" customFormat="1" x14ac:dyDescent="0.2">
      <c r="A483" s="16"/>
      <c r="B483" s="178"/>
      <c r="C483" s="178"/>
      <c r="D483" s="178"/>
      <c r="E483" s="178"/>
      <c r="F483" s="178"/>
      <c r="G483" s="178"/>
      <c r="H483" s="178"/>
      <c r="I483" s="178"/>
      <c r="J483" s="178"/>
      <c r="K483" s="178"/>
      <c r="L483" s="16"/>
    </row>
    <row r="484" spans="1:12" s="18" customFormat="1" x14ac:dyDescent="0.2">
      <c r="A484" s="16"/>
      <c r="B484" s="178"/>
      <c r="C484" s="178"/>
      <c r="D484" s="178"/>
      <c r="E484" s="178"/>
      <c r="F484" s="178"/>
      <c r="G484" s="178"/>
      <c r="H484" s="178"/>
      <c r="I484" s="178"/>
      <c r="J484" s="178"/>
      <c r="K484" s="178"/>
      <c r="L484" s="16"/>
    </row>
    <row r="485" spans="1:12" s="18" customFormat="1" x14ac:dyDescent="0.2">
      <c r="A485" s="16"/>
      <c r="B485" s="178"/>
      <c r="C485" s="178"/>
      <c r="D485" s="178"/>
      <c r="E485" s="178"/>
      <c r="F485" s="178"/>
      <c r="G485" s="178"/>
      <c r="H485" s="178"/>
      <c r="I485" s="178"/>
      <c r="J485" s="178"/>
      <c r="K485" s="178"/>
      <c r="L485" s="16"/>
    </row>
    <row r="486" spans="1:12" s="18" customFormat="1" x14ac:dyDescent="0.2">
      <c r="A486" s="16"/>
      <c r="B486" s="178"/>
      <c r="C486" s="178"/>
      <c r="D486" s="178"/>
      <c r="E486" s="178"/>
      <c r="F486" s="178"/>
      <c r="G486" s="178"/>
      <c r="H486" s="178"/>
      <c r="I486" s="178"/>
      <c r="J486" s="178"/>
      <c r="K486" s="178"/>
      <c r="L486" s="16"/>
    </row>
    <row r="487" spans="1:12" s="18" customFormat="1" x14ac:dyDescent="0.2">
      <c r="A487" s="16"/>
      <c r="B487" s="178"/>
      <c r="C487" s="178"/>
      <c r="D487" s="178"/>
      <c r="E487" s="178"/>
      <c r="F487" s="178"/>
      <c r="G487" s="178"/>
      <c r="H487" s="178"/>
      <c r="I487" s="178"/>
      <c r="J487" s="178"/>
      <c r="K487" s="178"/>
      <c r="L487" s="16"/>
    </row>
    <row r="488" spans="1:12" s="18" customFormat="1" x14ac:dyDescent="0.2">
      <c r="A488" s="16"/>
      <c r="B488" s="178"/>
      <c r="C488" s="178"/>
      <c r="D488" s="178"/>
      <c r="E488" s="178"/>
      <c r="F488" s="178"/>
      <c r="G488" s="178"/>
      <c r="H488" s="178"/>
      <c r="I488" s="178"/>
      <c r="J488" s="178"/>
      <c r="K488" s="178"/>
      <c r="L488" s="16"/>
    </row>
    <row r="489" spans="1:12" s="18" customFormat="1" x14ac:dyDescent="0.2">
      <c r="A489" s="16"/>
      <c r="B489" s="178"/>
      <c r="C489" s="178"/>
      <c r="D489" s="178"/>
      <c r="E489" s="178"/>
      <c r="F489" s="178"/>
      <c r="G489" s="178"/>
      <c r="H489" s="178"/>
      <c r="I489" s="178"/>
      <c r="J489" s="178"/>
      <c r="K489" s="178"/>
      <c r="L489" s="16"/>
    </row>
    <row r="490" spans="1:12" s="18" customFormat="1" x14ac:dyDescent="0.2">
      <c r="A490" s="16"/>
      <c r="B490" s="178"/>
      <c r="C490" s="178"/>
      <c r="D490" s="178"/>
      <c r="E490" s="178"/>
      <c r="F490" s="178"/>
      <c r="G490" s="178"/>
      <c r="H490" s="178"/>
      <c r="I490" s="178"/>
      <c r="J490" s="178"/>
      <c r="K490" s="178"/>
      <c r="L490" s="16"/>
    </row>
    <row r="491" spans="1:12" s="18" customFormat="1" x14ac:dyDescent="0.2">
      <c r="A491" s="16"/>
      <c r="B491" s="178"/>
      <c r="C491" s="178"/>
      <c r="D491" s="178"/>
      <c r="E491" s="178"/>
      <c r="F491" s="178"/>
      <c r="G491" s="178"/>
      <c r="H491" s="178"/>
      <c r="I491" s="178"/>
      <c r="J491" s="178"/>
      <c r="K491" s="178"/>
      <c r="L491" s="16"/>
    </row>
    <row r="492" spans="1:12" s="18" customFormat="1" x14ac:dyDescent="0.2">
      <c r="A492" s="16"/>
      <c r="B492" s="178"/>
      <c r="C492" s="178"/>
      <c r="D492" s="178"/>
      <c r="E492" s="178"/>
      <c r="F492" s="178"/>
      <c r="G492" s="178"/>
      <c r="H492" s="178"/>
      <c r="I492" s="178"/>
      <c r="J492" s="178"/>
      <c r="K492" s="178"/>
      <c r="L492" s="16"/>
    </row>
    <row r="493" spans="1:12" s="18" customFormat="1" x14ac:dyDescent="0.2">
      <c r="A493" s="16"/>
      <c r="B493" s="178"/>
      <c r="C493" s="178"/>
      <c r="D493" s="178"/>
      <c r="E493" s="178"/>
      <c r="F493" s="178"/>
      <c r="G493" s="178"/>
      <c r="H493" s="178"/>
      <c r="I493" s="178"/>
      <c r="J493" s="178"/>
      <c r="K493" s="178"/>
      <c r="L493" s="16"/>
    </row>
    <row r="494" spans="1:12" s="18" customFormat="1" x14ac:dyDescent="0.2">
      <c r="A494" s="16"/>
      <c r="B494" s="178"/>
      <c r="C494" s="178"/>
      <c r="D494" s="178"/>
      <c r="E494" s="178"/>
      <c r="F494" s="178"/>
      <c r="G494" s="178"/>
      <c r="H494" s="178"/>
      <c r="I494" s="178"/>
      <c r="J494" s="178"/>
      <c r="K494" s="178"/>
      <c r="L494" s="16"/>
    </row>
    <row r="495" spans="1:12" s="18" customFormat="1" x14ac:dyDescent="0.2">
      <c r="A495" s="16"/>
      <c r="B495" s="178"/>
      <c r="C495" s="178"/>
      <c r="D495" s="178"/>
      <c r="E495" s="178"/>
      <c r="F495" s="178"/>
      <c r="G495" s="178"/>
      <c r="H495" s="178"/>
      <c r="I495" s="178"/>
      <c r="J495" s="178"/>
      <c r="K495" s="178"/>
      <c r="L495" s="16"/>
    </row>
    <row r="496" spans="1:12" s="18" customFormat="1" x14ac:dyDescent="0.2">
      <c r="A496" s="16"/>
      <c r="B496" s="178"/>
      <c r="C496" s="178"/>
      <c r="D496" s="178"/>
      <c r="E496" s="178"/>
      <c r="F496" s="178"/>
      <c r="G496" s="178"/>
      <c r="H496" s="178"/>
      <c r="I496" s="178"/>
      <c r="J496" s="178"/>
      <c r="K496" s="178"/>
      <c r="L496" s="16"/>
    </row>
    <row r="497" spans="1:12" s="18" customFormat="1" x14ac:dyDescent="0.2">
      <c r="A497" s="16"/>
      <c r="B497" s="178"/>
      <c r="C497" s="178"/>
      <c r="D497" s="178"/>
      <c r="E497" s="178"/>
      <c r="F497" s="178"/>
      <c r="G497" s="178"/>
      <c r="H497" s="178"/>
      <c r="I497" s="178"/>
      <c r="J497" s="178"/>
      <c r="K497" s="178"/>
      <c r="L497" s="16"/>
    </row>
    <row r="498" spans="1:12" s="18" customFormat="1" x14ac:dyDescent="0.2">
      <c r="A498" s="16"/>
      <c r="B498" s="178"/>
      <c r="C498" s="178"/>
      <c r="D498" s="178"/>
      <c r="E498" s="178"/>
      <c r="F498" s="178"/>
      <c r="G498" s="178"/>
      <c r="H498" s="178"/>
      <c r="I498" s="178"/>
      <c r="J498" s="178"/>
      <c r="K498" s="178"/>
      <c r="L498" s="16"/>
    </row>
    <row r="499" spans="1:12" s="18" customFormat="1" x14ac:dyDescent="0.2">
      <c r="A499" s="16"/>
      <c r="B499" s="178"/>
      <c r="C499" s="178"/>
      <c r="D499" s="178"/>
      <c r="E499" s="178"/>
      <c r="F499" s="178"/>
      <c r="G499" s="178"/>
      <c r="H499" s="178"/>
      <c r="I499" s="178"/>
      <c r="J499" s="178"/>
      <c r="K499" s="178"/>
      <c r="L499" s="16"/>
    </row>
    <row r="500" spans="1:12" s="18" customFormat="1" x14ac:dyDescent="0.2">
      <c r="A500" s="16"/>
      <c r="B500" s="178"/>
      <c r="C500" s="178"/>
      <c r="D500" s="178"/>
      <c r="E500" s="178"/>
      <c r="F500" s="178"/>
      <c r="G500" s="178"/>
      <c r="H500" s="178"/>
      <c r="I500" s="178"/>
      <c r="J500" s="178"/>
      <c r="K500" s="178"/>
      <c r="L500" s="16"/>
    </row>
    <row r="501" spans="1:12" s="18" customFormat="1" x14ac:dyDescent="0.2">
      <c r="A501" s="16"/>
      <c r="B501" s="178"/>
      <c r="C501" s="178"/>
      <c r="D501" s="178"/>
      <c r="E501" s="178"/>
      <c r="F501" s="178"/>
      <c r="G501" s="178"/>
      <c r="H501" s="178"/>
      <c r="I501" s="178"/>
      <c r="J501" s="178"/>
      <c r="K501" s="178"/>
      <c r="L501" s="16"/>
    </row>
    <row r="502" spans="1:12" s="18" customFormat="1" x14ac:dyDescent="0.2">
      <c r="A502" s="16"/>
      <c r="B502" s="178"/>
      <c r="C502" s="178"/>
      <c r="D502" s="178"/>
      <c r="E502" s="178"/>
      <c r="F502" s="178"/>
      <c r="G502" s="178"/>
      <c r="H502" s="178"/>
      <c r="I502" s="178"/>
      <c r="J502" s="178"/>
      <c r="K502" s="178"/>
      <c r="L502" s="16"/>
    </row>
    <row r="503" spans="1:12" s="18" customFormat="1" x14ac:dyDescent="0.2">
      <c r="A503" s="16"/>
      <c r="B503" s="178"/>
      <c r="C503" s="178"/>
      <c r="D503" s="178"/>
      <c r="E503" s="178"/>
      <c r="F503" s="178"/>
      <c r="G503" s="178"/>
      <c r="H503" s="178"/>
      <c r="I503" s="178"/>
      <c r="J503" s="178"/>
      <c r="K503" s="178"/>
      <c r="L503" s="16"/>
    </row>
    <row r="504" spans="1:12" s="18" customFormat="1" x14ac:dyDescent="0.2">
      <c r="A504" s="16"/>
      <c r="B504" s="178"/>
      <c r="C504" s="178"/>
      <c r="D504" s="178"/>
      <c r="E504" s="178"/>
      <c r="F504" s="178"/>
      <c r="G504" s="178"/>
      <c r="H504" s="178"/>
      <c r="I504" s="178"/>
      <c r="J504" s="178"/>
      <c r="K504" s="178"/>
      <c r="L504" s="16"/>
    </row>
    <row r="505" spans="1:12" s="18" customFormat="1" x14ac:dyDescent="0.2">
      <c r="A505" s="16"/>
      <c r="B505" s="178"/>
      <c r="C505" s="178"/>
      <c r="D505" s="178"/>
      <c r="E505" s="178"/>
      <c r="F505" s="178"/>
      <c r="G505" s="178"/>
      <c r="H505" s="178"/>
      <c r="I505" s="178"/>
      <c r="J505" s="178"/>
      <c r="K505" s="178"/>
      <c r="L505" s="16"/>
    </row>
    <row r="506" spans="1:12" s="18" customFormat="1" x14ac:dyDescent="0.2">
      <c r="A506" s="16"/>
      <c r="B506" s="178"/>
      <c r="C506" s="178"/>
      <c r="D506" s="178"/>
      <c r="E506" s="178"/>
      <c r="F506" s="178"/>
      <c r="G506" s="178"/>
      <c r="H506" s="178"/>
      <c r="I506" s="178"/>
      <c r="J506" s="178"/>
      <c r="K506" s="178"/>
      <c r="L506" s="16"/>
    </row>
    <row r="507" spans="1:12" s="18" customFormat="1" x14ac:dyDescent="0.2">
      <c r="A507" s="16"/>
      <c r="B507" s="178"/>
      <c r="C507" s="178"/>
      <c r="D507" s="178"/>
      <c r="E507" s="178"/>
      <c r="F507" s="178"/>
      <c r="G507" s="178"/>
      <c r="H507" s="178"/>
      <c r="I507" s="178"/>
      <c r="J507" s="178"/>
      <c r="K507" s="178"/>
      <c r="L507" s="16"/>
    </row>
    <row r="508" spans="1:12" s="18" customFormat="1" x14ac:dyDescent="0.2">
      <c r="A508" s="16"/>
      <c r="B508" s="178"/>
      <c r="C508" s="178"/>
      <c r="D508" s="178"/>
      <c r="E508" s="178"/>
      <c r="F508" s="178"/>
      <c r="G508" s="178"/>
      <c r="H508" s="178"/>
      <c r="I508" s="178"/>
      <c r="J508" s="178"/>
      <c r="K508" s="178"/>
      <c r="L508" s="16"/>
    </row>
    <row r="509" spans="1:12" s="18" customFormat="1" x14ac:dyDescent="0.2">
      <c r="A509" s="16"/>
      <c r="B509" s="178"/>
      <c r="C509" s="178"/>
      <c r="D509" s="178"/>
      <c r="E509" s="178"/>
      <c r="F509" s="178"/>
      <c r="G509" s="178"/>
      <c r="H509" s="178"/>
      <c r="I509" s="178"/>
      <c r="J509" s="178"/>
      <c r="K509" s="178"/>
      <c r="L509" s="16"/>
    </row>
    <row r="510" spans="1:12" s="18" customFormat="1" x14ac:dyDescent="0.2">
      <c r="A510" s="16"/>
      <c r="B510" s="178"/>
      <c r="C510" s="178"/>
      <c r="D510" s="178"/>
      <c r="E510" s="178"/>
      <c r="F510" s="178"/>
      <c r="G510" s="178"/>
      <c r="H510" s="178"/>
      <c r="I510" s="178"/>
      <c r="J510" s="178"/>
      <c r="K510" s="178"/>
      <c r="L510" s="16"/>
    </row>
    <row r="511" spans="1:12" s="18" customFormat="1" x14ac:dyDescent="0.2">
      <c r="A511" s="16"/>
      <c r="B511" s="178"/>
      <c r="C511" s="178"/>
      <c r="D511" s="178"/>
      <c r="E511" s="178"/>
      <c r="F511" s="178"/>
      <c r="G511" s="178"/>
      <c r="H511" s="178"/>
      <c r="I511" s="178"/>
      <c r="J511" s="178"/>
      <c r="K511" s="178"/>
      <c r="L511" s="16"/>
    </row>
    <row r="512" spans="1:12" s="18" customFormat="1" x14ac:dyDescent="0.2">
      <c r="A512" s="16"/>
      <c r="B512" s="178"/>
      <c r="C512" s="178"/>
      <c r="D512" s="178"/>
      <c r="E512" s="178"/>
      <c r="F512" s="178"/>
      <c r="G512" s="178"/>
      <c r="H512" s="178"/>
      <c r="I512" s="178"/>
      <c r="J512" s="178"/>
      <c r="K512" s="178"/>
      <c r="L512" s="16"/>
    </row>
    <row r="513" spans="1:12" s="18" customFormat="1" x14ac:dyDescent="0.2">
      <c r="A513" s="16"/>
      <c r="B513" s="178"/>
      <c r="C513" s="178"/>
      <c r="D513" s="178"/>
      <c r="E513" s="178"/>
      <c r="F513" s="178"/>
      <c r="G513" s="178"/>
      <c r="H513" s="178"/>
      <c r="I513" s="178"/>
      <c r="J513" s="178"/>
      <c r="K513" s="178"/>
      <c r="L513" s="16"/>
    </row>
    <row r="514" spans="1:12" s="18" customFormat="1" x14ac:dyDescent="0.2">
      <c r="A514" s="16"/>
      <c r="B514" s="178"/>
      <c r="C514" s="178"/>
      <c r="D514" s="178"/>
      <c r="E514" s="178"/>
      <c r="F514" s="178"/>
      <c r="G514" s="178"/>
      <c r="H514" s="178"/>
      <c r="I514" s="178"/>
      <c r="J514" s="178"/>
      <c r="K514" s="178"/>
      <c r="L514" s="16"/>
    </row>
    <row r="515" spans="1:12" s="18" customFormat="1" x14ac:dyDescent="0.2">
      <c r="A515" s="16"/>
      <c r="B515" s="178"/>
      <c r="C515" s="178"/>
      <c r="D515" s="178"/>
      <c r="E515" s="178"/>
      <c r="F515" s="178"/>
      <c r="G515" s="178"/>
      <c r="H515" s="178"/>
      <c r="I515" s="178"/>
      <c r="J515" s="178"/>
      <c r="K515" s="178"/>
      <c r="L515" s="16"/>
    </row>
    <row r="516" spans="1:12" s="18" customFormat="1" x14ac:dyDescent="0.2">
      <c r="A516" s="16"/>
      <c r="B516" s="178"/>
      <c r="C516" s="178"/>
      <c r="D516" s="178"/>
      <c r="E516" s="178"/>
      <c r="F516" s="178"/>
      <c r="G516" s="178"/>
      <c r="H516" s="178"/>
      <c r="I516" s="178"/>
      <c r="J516" s="178"/>
      <c r="K516" s="178"/>
      <c r="L516" s="16"/>
    </row>
    <row r="517" spans="1:12" s="18" customFormat="1" x14ac:dyDescent="0.2">
      <c r="A517" s="16"/>
      <c r="B517" s="178"/>
      <c r="C517" s="178"/>
      <c r="D517" s="178"/>
      <c r="E517" s="178"/>
      <c r="F517" s="178"/>
      <c r="G517" s="178"/>
      <c r="H517" s="178"/>
      <c r="I517" s="178"/>
      <c r="J517" s="178"/>
      <c r="K517" s="178"/>
      <c r="L517" s="16"/>
    </row>
    <row r="518" spans="1:12" s="18" customFormat="1" x14ac:dyDescent="0.2">
      <c r="A518" s="16"/>
      <c r="B518" s="178"/>
      <c r="C518" s="178"/>
      <c r="D518" s="178"/>
      <c r="E518" s="178"/>
      <c r="F518" s="178"/>
      <c r="G518" s="178"/>
      <c r="H518" s="178"/>
      <c r="I518" s="178"/>
      <c r="J518" s="178"/>
      <c r="K518" s="178"/>
      <c r="L518" s="16"/>
    </row>
    <row r="519" spans="1:12" s="18" customFormat="1" x14ac:dyDescent="0.2">
      <c r="A519" s="16"/>
      <c r="B519" s="178"/>
      <c r="C519" s="178"/>
      <c r="D519" s="178"/>
      <c r="E519" s="178"/>
      <c r="F519" s="178"/>
      <c r="G519" s="178"/>
      <c r="H519" s="178"/>
      <c r="I519" s="178"/>
      <c r="J519" s="178"/>
      <c r="K519" s="178"/>
      <c r="L519" s="16"/>
    </row>
    <row r="520" spans="1:12" s="18" customFormat="1" x14ac:dyDescent="0.2">
      <c r="A520" s="16"/>
      <c r="B520" s="178"/>
      <c r="C520" s="178"/>
      <c r="D520" s="178"/>
      <c r="E520" s="178"/>
      <c r="F520" s="178"/>
      <c r="G520" s="178"/>
      <c r="H520" s="178"/>
      <c r="I520" s="178"/>
      <c r="J520" s="178"/>
      <c r="K520" s="178"/>
      <c r="L520" s="16"/>
    </row>
    <row r="521" spans="1:12" s="18" customFormat="1" x14ac:dyDescent="0.2">
      <c r="A521" s="16"/>
      <c r="B521" s="178"/>
      <c r="C521" s="178"/>
      <c r="D521" s="178"/>
      <c r="E521" s="178"/>
      <c r="F521" s="178"/>
      <c r="G521" s="178"/>
      <c r="H521" s="178"/>
      <c r="I521" s="178"/>
      <c r="J521" s="178"/>
      <c r="K521" s="178"/>
      <c r="L521" s="16"/>
    </row>
    <row r="522" spans="1:12" s="18" customFormat="1" x14ac:dyDescent="0.2">
      <c r="A522" s="16"/>
      <c r="B522" s="178"/>
      <c r="C522" s="178"/>
      <c r="D522" s="178"/>
      <c r="E522" s="178"/>
      <c r="F522" s="178"/>
      <c r="G522" s="178"/>
      <c r="H522" s="178"/>
      <c r="I522" s="178"/>
      <c r="J522" s="178"/>
      <c r="K522" s="178"/>
      <c r="L522" s="16"/>
    </row>
    <row r="523" spans="1:12" s="18" customFormat="1" x14ac:dyDescent="0.2">
      <c r="A523" s="16"/>
      <c r="B523" s="178"/>
      <c r="C523" s="178"/>
      <c r="D523" s="178"/>
      <c r="E523" s="178"/>
      <c r="F523" s="178"/>
      <c r="G523" s="178"/>
      <c r="H523" s="178"/>
      <c r="I523" s="178"/>
      <c r="J523" s="178"/>
      <c r="K523" s="178"/>
      <c r="L523" s="16"/>
    </row>
    <row r="524" spans="1:12" s="18" customFormat="1" x14ac:dyDescent="0.2">
      <c r="A524" s="16"/>
      <c r="B524" s="178"/>
      <c r="C524" s="178"/>
      <c r="D524" s="178"/>
      <c r="E524" s="178"/>
      <c r="F524" s="178"/>
      <c r="G524" s="178"/>
      <c r="H524" s="178"/>
      <c r="I524" s="178"/>
      <c r="J524" s="178"/>
      <c r="K524" s="178"/>
      <c r="L524" s="16"/>
    </row>
    <row r="525" spans="1:12" s="18" customFormat="1" x14ac:dyDescent="0.2">
      <c r="A525" s="16"/>
      <c r="B525" s="178"/>
      <c r="C525" s="178"/>
      <c r="D525" s="178"/>
      <c r="E525" s="178"/>
      <c r="F525" s="178"/>
      <c r="G525" s="178"/>
      <c r="H525" s="178"/>
      <c r="I525" s="178"/>
      <c r="J525" s="178"/>
      <c r="K525" s="178"/>
      <c r="L525" s="16"/>
    </row>
    <row r="526" spans="1:12" s="18" customFormat="1" x14ac:dyDescent="0.2">
      <c r="A526" s="16"/>
      <c r="B526" s="178"/>
      <c r="C526" s="178"/>
      <c r="D526" s="178"/>
      <c r="E526" s="178"/>
      <c r="F526" s="178"/>
      <c r="G526" s="178"/>
      <c r="H526" s="178"/>
      <c r="I526" s="178"/>
      <c r="J526" s="178"/>
      <c r="K526" s="178"/>
      <c r="L526" s="16"/>
    </row>
    <row r="527" spans="1:12" s="18" customFormat="1" x14ac:dyDescent="0.2">
      <c r="A527" s="16"/>
      <c r="B527" s="178"/>
      <c r="C527" s="178"/>
      <c r="D527" s="178"/>
      <c r="E527" s="178"/>
      <c r="F527" s="178"/>
      <c r="G527" s="178"/>
      <c r="H527" s="178"/>
      <c r="I527" s="178"/>
      <c r="J527" s="178"/>
      <c r="K527" s="178"/>
      <c r="L527" s="16"/>
    </row>
    <row r="528" spans="1:12" s="18" customFormat="1" x14ac:dyDescent="0.2">
      <c r="A528" s="16"/>
      <c r="B528" s="178"/>
      <c r="C528" s="178"/>
      <c r="D528" s="178"/>
      <c r="E528" s="178"/>
      <c r="F528" s="178"/>
      <c r="G528" s="178"/>
      <c r="H528" s="178"/>
      <c r="I528" s="178"/>
      <c r="J528" s="178"/>
      <c r="K528" s="178"/>
      <c r="L528" s="16"/>
    </row>
    <row r="529" spans="1:12" s="18" customFormat="1" x14ac:dyDescent="0.2">
      <c r="A529" s="16"/>
      <c r="B529" s="178"/>
      <c r="C529" s="178"/>
      <c r="D529" s="178"/>
      <c r="E529" s="178"/>
      <c r="F529" s="178"/>
      <c r="G529" s="178"/>
      <c r="H529" s="178"/>
      <c r="I529" s="178"/>
      <c r="J529" s="178"/>
      <c r="K529" s="178"/>
      <c r="L529" s="16"/>
    </row>
    <row r="530" spans="1:12" s="18" customFormat="1" x14ac:dyDescent="0.2">
      <c r="A530" s="16"/>
      <c r="B530" s="178"/>
      <c r="C530" s="178"/>
      <c r="D530" s="178"/>
      <c r="E530" s="178"/>
      <c r="F530" s="178"/>
      <c r="G530" s="178"/>
      <c r="H530" s="178"/>
      <c r="I530" s="178"/>
      <c r="J530" s="178"/>
      <c r="K530" s="178"/>
      <c r="L530" s="16"/>
    </row>
    <row r="531" spans="1:12" s="18" customFormat="1" x14ac:dyDescent="0.2">
      <c r="A531" s="16"/>
      <c r="B531" s="178"/>
      <c r="C531" s="178"/>
      <c r="D531" s="178"/>
      <c r="E531" s="178"/>
      <c r="F531" s="178"/>
      <c r="G531" s="178"/>
      <c r="H531" s="178"/>
      <c r="I531" s="178"/>
      <c r="J531" s="178"/>
      <c r="K531" s="178"/>
      <c r="L531" s="16"/>
    </row>
    <row r="532" spans="1:12" s="18" customFormat="1" x14ac:dyDescent="0.2">
      <c r="A532" s="16"/>
      <c r="B532" s="178"/>
      <c r="C532" s="178"/>
      <c r="D532" s="178"/>
      <c r="E532" s="178"/>
      <c r="F532" s="178"/>
      <c r="G532" s="178"/>
      <c r="H532" s="178"/>
      <c r="I532" s="178"/>
      <c r="J532" s="178"/>
      <c r="K532" s="178"/>
      <c r="L532" s="16"/>
    </row>
    <row r="533" spans="1:12" s="18" customFormat="1" x14ac:dyDescent="0.2">
      <c r="A533" s="16"/>
      <c r="B533" s="178"/>
      <c r="C533" s="178"/>
      <c r="D533" s="178"/>
      <c r="E533" s="178"/>
      <c r="F533" s="178"/>
      <c r="G533" s="178"/>
      <c r="H533" s="178"/>
      <c r="I533" s="178"/>
      <c r="J533" s="178"/>
      <c r="K533" s="178"/>
      <c r="L533" s="16"/>
    </row>
    <row r="534" spans="1:12" s="18" customFormat="1" x14ac:dyDescent="0.2">
      <c r="A534" s="16"/>
      <c r="B534" s="178"/>
      <c r="C534" s="178"/>
      <c r="D534" s="178"/>
      <c r="E534" s="178"/>
      <c r="F534" s="178"/>
      <c r="G534" s="178"/>
      <c r="H534" s="178"/>
      <c r="I534" s="178"/>
      <c r="J534" s="178"/>
      <c r="K534" s="178"/>
      <c r="L534" s="16"/>
    </row>
    <row r="535" spans="1:12" s="18" customFormat="1" x14ac:dyDescent="0.2">
      <c r="A535" s="16"/>
      <c r="B535" s="178"/>
      <c r="C535" s="178"/>
      <c r="D535" s="178"/>
      <c r="E535" s="178"/>
      <c r="F535" s="178"/>
      <c r="G535" s="178"/>
      <c r="H535" s="178"/>
      <c r="I535" s="178"/>
      <c r="J535" s="178"/>
      <c r="K535" s="178"/>
      <c r="L535" s="16"/>
    </row>
    <row r="536" spans="1:12" s="18" customFormat="1" x14ac:dyDescent="0.2">
      <c r="A536" s="16"/>
      <c r="B536" s="178"/>
      <c r="C536" s="178"/>
      <c r="D536" s="178"/>
      <c r="E536" s="178"/>
      <c r="F536" s="178"/>
      <c r="G536" s="178"/>
      <c r="H536" s="178"/>
      <c r="I536" s="178"/>
      <c r="J536" s="178"/>
      <c r="K536" s="178"/>
      <c r="L536" s="16"/>
    </row>
    <row r="537" spans="1:12" s="18" customFormat="1" x14ac:dyDescent="0.2">
      <c r="A537" s="16"/>
      <c r="B537" s="178"/>
      <c r="C537" s="178"/>
      <c r="D537" s="178"/>
      <c r="E537" s="178"/>
      <c r="F537" s="178"/>
      <c r="G537" s="178"/>
      <c r="H537" s="178"/>
      <c r="I537" s="178"/>
      <c r="J537" s="178"/>
      <c r="K537" s="178"/>
      <c r="L537" s="16"/>
    </row>
    <row r="538" spans="1:12" s="18" customFormat="1" x14ac:dyDescent="0.2">
      <c r="A538" s="16"/>
      <c r="B538" s="178"/>
      <c r="C538" s="178"/>
      <c r="D538" s="178"/>
      <c r="E538" s="178"/>
      <c r="F538" s="178"/>
      <c r="G538" s="178"/>
      <c r="H538" s="178"/>
      <c r="I538" s="178"/>
      <c r="J538" s="178"/>
      <c r="K538" s="178"/>
      <c r="L538" s="16"/>
    </row>
    <row r="539" spans="1:12" s="18" customFormat="1" x14ac:dyDescent="0.2">
      <c r="A539" s="16"/>
      <c r="B539" s="178"/>
      <c r="C539" s="178"/>
      <c r="D539" s="178"/>
      <c r="E539" s="178"/>
      <c r="F539" s="178"/>
      <c r="G539" s="178"/>
      <c r="H539" s="178"/>
      <c r="I539" s="178"/>
      <c r="J539" s="178"/>
      <c r="K539" s="178"/>
      <c r="L539" s="16"/>
    </row>
    <row r="540" spans="1:12" s="18" customFormat="1" x14ac:dyDescent="0.2">
      <c r="A540" s="16"/>
      <c r="B540" s="178"/>
      <c r="C540" s="178"/>
      <c r="D540" s="178"/>
      <c r="E540" s="178"/>
      <c r="F540" s="178"/>
      <c r="G540" s="178"/>
      <c r="H540" s="178"/>
      <c r="I540" s="178"/>
      <c r="J540" s="178"/>
      <c r="K540" s="178"/>
      <c r="L540" s="16"/>
    </row>
    <row r="541" spans="1:12" s="18" customFormat="1" x14ac:dyDescent="0.2">
      <c r="A541" s="16"/>
      <c r="B541" s="178"/>
      <c r="C541" s="178"/>
      <c r="D541" s="178"/>
      <c r="E541" s="178"/>
      <c r="F541" s="178"/>
      <c r="G541" s="178"/>
      <c r="H541" s="178"/>
      <c r="I541" s="178"/>
      <c r="J541" s="178"/>
      <c r="K541" s="178"/>
      <c r="L541" s="16"/>
    </row>
    <row r="542" spans="1:12" s="18" customFormat="1" x14ac:dyDescent="0.2">
      <c r="A542" s="16"/>
      <c r="B542" s="178"/>
      <c r="C542" s="178"/>
      <c r="D542" s="178"/>
      <c r="E542" s="178"/>
      <c r="F542" s="178"/>
      <c r="G542" s="178"/>
      <c r="H542" s="178"/>
      <c r="I542" s="178"/>
      <c r="J542" s="178"/>
      <c r="K542" s="178"/>
      <c r="L542" s="16"/>
    </row>
    <row r="543" spans="1:12" s="18" customFormat="1" x14ac:dyDescent="0.2">
      <c r="A543" s="16"/>
      <c r="B543" s="178"/>
      <c r="C543" s="178"/>
      <c r="D543" s="178"/>
      <c r="E543" s="178"/>
      <c r="F543" s="178"/>
      <c r="G543" s="178"/>
      <c r="H543" s="178"/>
      <c r="I543" s="178"/>
      <c r="J543" s="178"/>
      <c r="K543" s="178"/>
      <c r="L543" s="16"/>
    </row>
    <row r="544" spans="1:12" s="18" customFormat="1" x14ac:dyDescent="0.2">
      <c r="A544" s="16"/>
      <c r="B544" s="178"/>
      <c r="C544" s="178"/>
      <c r="D544" s="178"/>
      <c r="E544" s="178"/>
      <c r="F544" s="178"/>
      <c r="G544" s="178"/>
      <c r="H544" s="178"/>
      <c r="I544" s="178"/>
      <c r="J544" s="178"/>
      <c r="K544" s="178"/>
      <c r="L544" s="16"/>
    </row>
    <row r="545" spans="1:12" s="18" customFormat="1" x14ac:dyDescent="0.2">
      <c r="A545" s="16"/>
      <c r="B545" s="178"/>
      <c r="C545" s="178"/>
      <c r="D545" s="178"/>
      <c r="E545" s="178"/>
      <c r="F545" s="178"/>
      <c r="G545" s="178"/>
      <c r="H545" s="178"/>
      <c r="I545" s="178"/>
      <c r="J545" s="178"/>
      <c r="K545" s="178"/>
      <c r="L545" s="16"/>
    </row>
    <row r="546" spans="1:12" s="18" customFormat="1" x14ac:dyDescent="0.2">
      <c r="A546" s="16"/>
      <c r="B546" s="178"/>
      <c r="C546" s="178"/>
      <c r="D546" s="178"/>
      <c r="E546" s="178"/>
      <c r="F546" s="178"/>
      <c r="G546" s="178"/>
      <c r="H546" s="178"/>
      <c r="I546" s="178"/>
      <c r="J546" s="178"/>
      <c r="K546" s="178"/>
      <c r="L546" s="16"/>
    </row>
    <row r="547" spans="1:12" s="18" customFormat="1" x14ac:dyDescent="0.2">
      <c r="A547" s="16"/>
      <c r="B547" s="178"/>
      <c r="C547" s="178"/>
      <c r="D547" s="178"/>
      <c r="E547" s="178"/>
      <c r="F547" s="178"/>
      <c r="G547" s="178"/>
      <c r="H547" s="178"/>
      <c r="I547" s="178"/>
      <c r="J547" s="178"/>
      <c r="K547" s="178"/>
      <c r="L547" s="16"/>
    </row>
    <row r="548" spans="1:12" s="18" customFormat="1" x14ac:dyDescent="0.2">
      <c r="A548" s="16"/>
      <c r="B548" s="178"/>
      <c r="C548" s="178"/>
      <c r="D548" s="178"/>
      <c r="E548" s="178"/>
      <c r="F548" s="178"/>
      <c r="G548" s="178"/>
      <c r="H548" s="178"/>
      <c r="I548" s="178"/>
      <c r="J548" s="178"/>
      <c r="K548" s="178"/>
      <c r="L548" s="16"/>
    </row>
    <row r="549" spans="1:12" s="18" customFormat="1" x14ac:dyDescent="0.2">
      <c r="A549" s="16"/>
      <c r="B549" s="178"/>
      <c r="C549" s="178"/>
      <c r="D549" s="178"/>
      <c r="E549" s="178"/>
      <c r="F549" s="178"/>
      <c r="G549" s="178"/>
      <c r="H549" s="178"/>
      <c r="I549" s="178"/>
      <c r="J549" s="178"/>
      <c r="K549" s="178"/>
      <c r="L549" s="16"/>
    </row>
    <row r="550" spans="1:12" s="18" customFormat="1" x14ac:dyDescent="0.2">
      <c r="A550" s="16"/>
      <c r="B550" s="178"/>
      <c r="C550" s="178"/>
      <c r="D550" s="178"/>
      <c r="E550" s="178"/>
      <c r="F550" s="178"/>
      <c r="G550" s="178"/>
      <c r="H550" s="178"/>
      <c r="I550" s="178"/>
      <c r="J550" s="178"/>
      <c r="K550" s="178"/>
      <c r="L550" s="16"/>
    </row>
    <row r="551" spans="1:12" s="18" customFormat="1" x14ac:dyDescent="0.2">
      <c r="A551" s="16"/>
      <c r="B551" s="178"/>
      <c r="C551" s="178"/>
      <c r="D551" s="178"/>
      <c r="E551" s="178"/>
      <c r="F551" s="178"/>
      <c r="G551" s="178"/>
      <c r="H551" s="178"/>
      <c r="I551" s="178"/>
      <c r="J551" s="178"/>
      <c r="K551" s="178"/>
      <c r="L551" s="16"/>
    </row>
    <row r="552" spans="1:12" s="18" customFormat="1" x14ac:dyDescent="0.2">
      <c r="A552" s="16"/>
      <c r="B552" s="178"/>
      <c r="C552" s="178"/>
      <c r="D552" s="178"/>
      <c r="E552" s="178"/>
      <c r="F552" s="178"/>
      <c r="G552" s="178"/>
      <c r="H552" s="178"/>
      <c r="I552" s="178"/>
      <c r="J552" s="178"/>
      <c r="K552" s="178"/>
      <c r="L552" s="16"/>
    </row>
    <row r="553" spans="1:12" s="18" customFormat="1" x14ac:dyDescent="0.2">
      <c r="A553" s="16"/>
      <c r="B553" s="178"/>
      <c r="C553" s="178"/>
      <c r="D553" s="178"/>
      <c r="E553" s="178"/>
      <c r="F553" s="178"/>
      <c r="G553" s="178"/>
      <c r="H553" s="178"/>
      <c r="I553" s="178"/>
      <c r="J553" s="178"/>
      <c r="K553" s="178"/>
      <c r="L553" s="16"/>
    </row>
    <row r="554" spans="1:12" s="18" customFormat="1" x14ac:dyDescent="0.2">
      <c r="A554" s="16"/>
      <c r="B554" s="178"/>
      <c r="C554" s="178"/>
      <c r="D554" s="178"/>
      <c r="E554" s="178"/>
      <c r="F554" s="178"/>
      <c r="G554" s="178"/>
      <c r="H554" s="178"/>
      <c r="I554" s="178"/>
      <c r="J554" s="178"/>
      <c r="K554" s="178"/>
      <c r="L554" s="16"/>
    </row>
    <row r="555" spans="1:12" s="18" customFormat="1" x14ac:dyDescent="0.2">
      <c r="A555" s="16"/>
      <c r="B555" s="178"/>
      <c r="C555" s="178"/>
      <c r="D555" s="178"/>
      <c r="E555" s="178"/>
      <c r="F555" s="178"/>
      <c r="G555" s="178"/>
      <c r="H555" s="178"/>
      <c r="I555" s="178"/>
      <c r="J555" s="178"/>
      <c r="K555" s="178"/>
      <c r="L555" s="16"/>
    </row>
    <row r="556" spans="1:12" s="18" customFormat="1" x14ac:dyDescent="0.2">
      <c r="A556" s="16"/>
      <c r="B556" s="178"/>
      <c r="C556" s="178"/>
      <c r="D556" s="178"/>
      <c r="E556" s="178"/>
      <c r="F556" s="178"/>
      <c r="G556" s="178"/>
      <c r="H556" s="178"/>
      <c r="I556" s="178"/>
      <c r="J556" s="178"/>
      <c r="K556" s="178"/>
      <c r="L556" s="16"/>
    </row>
    <row r="557" spans="1:12" s="18" customFormat="1" x14ac:dyDescent="0.2">
      <c r="A557" s="16"/>
      <c r="B557" s="178"/>
      <c r="C557" s="178"/>
      <c r="D557" s="178"/>
      <c r="E557" s="178"/>
      <c r="F557" s="178"/>
      <c r="G557" s="178"/>
      <c r="H557" s="178"/>
      <c r="I557" s="178"/>
      <c r="J557" s="178"/>
      <c r="K557" s="178"/>
      <c r="L557" s="16"/>
    </row>
    <row r="558" spans="1:12" s="18" customFormat="1" x14ac:dyDescent="0.2">
      <c r="A558" s="16"/>
      <c r="B558" s="178"/>
      <c r="C558" s="178"/>
      <c r="D558" s="178"/>
      <c r="E558" s="178"/>
      <c r="F558" s="178"/>
      <c r="G558" s="178"/>
      <c r="H558" s="178"/>
      <c r="I558" s="178"/>
      <c r="J558" s="178"/>
      <c r="K558" s="178"/>
      <c r="L558" s="16"/>
    </row>
    <row r="559" spans="1:12" s="18" customFormat="1" x14ac:dyDescent="0.2">
      <c r="A559" s="16"/>
      <c r="B559" s="178"/>
      <c r="C559" s="178"/>
      <c r="D559" s="178"/>
      <c r="E559" s="178"/>
      <c r="F559" s="178"/>
      <c r="G559" s="178"/>
      <c r="H559" s="178"/>
      <c r="I559" s="178"/>
      <c r="J559" s="178"/>
      <c r="K559" s="178"/>
      <c r="L559" s="16"/>
    </row>
    <row r="560" spans="1:12" s="18" customFormat="1" x14ac:dyDescent="0.2">
      <c r="A560" s="16"/>
      <c r="B560" s="178"/>
      <c r="C560" s="178"/>
      <c r="D560" s="178"/>
      <c r="E560" s="178"/>
      <c r="F560" s="178"/>
      <c r="G560" s="178"/>
      <c r="H560" s="178"/>
      <c r="I560" s="178"/>
      <c r="J560" s="178"/>
      <c r="K560" s="178"/>
      <c r="L560" s="16"/>
    </row>
    <row r="561" spans="1:12" s="18" customFormat="1" x14ac:dyDescent="0.2">
      <c r="A561" s="16"/>
      <c r="B561" s="178"/>
      <c r="C561" s="178"/>
      <c r="D561" s="178"/>
      <c r="E561" s="178"/>
      <c r="F561" s="178"/>
      <c r="G561" s="178"/>
      <c r="H561" s="178"/>
      <c r="I561" s="178"/>
      <c r="J561" s="178"/>
      <c r="K561" s="178"/>
      <c r="L561" s="16"/>
    </row>
    <row r="562" spans="1:12" s="18" customFormat="1" x14ac:dyDescent="0.2">
      <c r="A562" s="16"/>
      <c r="B562" s="178"/>
      <c r="C562" s="178"/>
      <c r="D562" s="178"/>
      <c r="E562" s="178"/>
      <c r="F562" s="178"/>
      <c r="G562" s="178"/>
      <c r="H562" s="178"/>
      <c r="I562" s="178"/>
      <c r="J562" s="178"/>
      <c r="K562" s="178"/>
      <c r="L562" s="16"/>
    </row>
    <row r="563" spans="1:12" s="18" customFormat="1" x14ac:dyDescent="0.2">
      <c r="A563" s="16"/>
      <c r="B563" s="178"/>
      <c r="C563" s="178"/>
      <c r="D563" s="178"/>
      <c r="E563" s="178"/>
      <c r="F563" s="178"/>
      <c r="G563" s="178"/>
      <c r="H563" s="178"/>
      <c r="I563" s="178"/>
      <c r="J563" s="178"/>
      <c r="K563" s="178"/>
      <c r="L563" s="16"/>
    </row>
    <row r="564" spans="1:12" s="18" customFormat="1" x14ac:dyDescent="0.2">
      <c r="A564" s="16"/>
      <c r="B564" s="178"/>
      <c r="C564" s="178"/>
      <c r="D564" s="178"/>
      <c r="E564" s="178"/>
      <c r="F564" s="178"/>
      <c r="G564" s="178"/>
      <c r="H564" s="178"/>
      <c r="I564" s="178"/>
      <c r="J564" s="178"/>
      <c r="K564" s="178"/>
      <c r="L564" s="16"/>
    </row>
    <row r="565" spans="1:12" s="18" customFormat="1" x14ac:dyDescent="0.2">
      <c r="A565" s="16"/>
      <c r="B565" s="178"/>
      <c r="C565" s="178"/>
      <c r="D565" s="178"/>
      <c r="E565" s="178"/>
      <c r="F565" s="178"/>
      <c r="G565" s="178"/>
      <c r="H565" s="178"/>
      <c r="I565" s="178"/>
      <c r="J565" s="178"/>
      <c r="K565" s="178"/>
      <c r="L565" s="16"/>
    </row>
    <row r="566" spans="1:12" s="18" customFormat="1" x14ac:dyDescent="0.2">
      <c r="A566" s="16"/>
      <c r="B566" s="178"/>
      <c r="C566" s="178"/>
      <c r="D566" s="178"/>
      <c r="E566" s="178"/>
      <c r="F566" s="178"/>
      <c r="G566" s="178"/>
      <c r="H566" s="178"/>
      <c r="I566" s="178"/>
      <c r="J566" s="178"/>
      <c r="K566" s="178"/>
      <c r="L566" s="16"/>
    </row>
    <row r="567" spans="1:12" s="18" customFormat="1" x14ac:dyDescent="0.2">
      <c r="A567" s="16"/>
      <c r="B567" s="178"/>
      <c r="C567" s="178"/>
      <c r="D567" s="178"/>
      <c r="E567" s="178"/>
      <c r="F567" s="178"/>
      <c r="G567" s="178"/>
      <c r="H567" s="178"/>
      <c r="I567" s="178"/>
      <c r="J567" s="178"/>
      <c r="K567" s="178"/>
      <c r="L567" s="16"/>
    </row>
    <row r="568" spans="1:12" s="18" customFormat="1" x14ac:dyDescent="0.2">
      <c r="A568" s="16"/>
      <c r="B568" s="178"/>
      <c r="C568" s="178"/>
      <c r="D568" s="178"/>
      <c r="E568" s="178"/>
      <c r="F568" s="178"/>
      <c r="G568" s="178"/>
      <c r="H568" s="178"/>
      <c r="I568" s="178"/>
      <c r="J568" s="178"/>
      <c r="K568" s="178"/>
      <c r="L568" s="16"/>
    </row>
    <row r="569" spans="1:12" s="18" customFormat="1" x14ac:dyDescent="0.2">
      <c r="A569" s="16"/>
      <c r="B569" s="178"/>
      <c r="C569" s="178"/>
      <c r="D569" s="178"/>
      <c r="E569" s="178"/>
      <c r="F569" s="178"/>
      <c r="G569" s="178"/>
      <c r="H569" s="178"/>
      <c r="I569" s="178"/>
      <c r="J569" s="178"/>
      <c r="K569" s="178"/>
      <c r="L569" s="16"/>
    </row>
    <row r="570" spans="1:12" s="18" customFormat="1" x14ac:dyDescent="0.2">
      <c r="A570" s="16"/>
      <c r="B570" s="178"/>
      <c r="C570" s="178"/>
      <c r="D570" s="178"/>
      <c r="E570" s="178"/>
      <c r="F570" s="178"/>
      <c r="G570" s="178"/>
      <c r="H570" s="178"/>
      <c r="I570" s="178"/>
      <c r="J570" s="178"/>
      <c r="K570" s="178"/>
      <c r="L570" s="16"/>
    </row>
    <row r="571" spans="1:12" s="18" customFormat="1" x14ac:dyDescent="0.2">
      <c r="A571" s="16"/>
      <c r="B571" s="178"/>
      <c r="C571" s="178"/>
      <c r="D571" s="178"/>
      <c r="E571" s="178"/>
      <c r="F571" s="178"/>
      <c r="G571" s="178"/>
      <c r="H571" s="178"/>
      <c r="I571" s="178"/>
      <c r="J571" s="178"/>
      <c r="K571" s="178"/>
      <c r="L571" s="16"/>
    </row>
    <row r="572" spans="1:12" s="18" customFormat="1" x14ac:dyDescent="0.2">
      <c r="A572" s="16"/>
      <c r="B572" s="178"/>
      <c r="C572" s="178"/>
      <c r="D572" s="178"/>
      <c r="E572" s="178"/>
      <c r="F572" s="178"/>
      <c r="G572" s="178"/>
      <c r="H572" s="178"/>
      <c r="I572" s="178"/>
      <c r="J572" s="178"/>
      <c r="K572" s="178"/>
      <c r="L572" s="16"/>
    </row>
    <row r="573" spans="1:12" s="18" customFormat="1" x14ac:dyDescent="0.2">
      <c r="A573" s="16"/>
      <c r="B573" s="178"/>
      <c r="C573" s="178"/>
      <c r="D573" s="178"/>
      <c r="E573" s="178"/>
      <c r="F573" s="178"/>
      <c r="G573" s="178"/>
      <c r="H573" s="178"/>
      <c r="I573" s="178"/>
      <c r="J573" s="178"/>
      <c r="K573" s="178"/>
      <c r="L573" s="16"/>
    </row>
    <row r="574" spans="1:12" s="18" customFormat="1" x14ac:dyDescent="0.2">
      <c r="A574" s="16"/>
      <c r="B574" s="178"/>
      <c r="C574" s="178"/>
      <c r="D574" s="178"/>
      <c r="E574" s="178"/>
      <c r="F574" s="178"/>
      <c r="G574" s="178"/>
      <c r="H574" s="178"/>
      <c r="I574" s="178"/>
      <c r="J574" s="178"/>
      <c r="K574" s="178"/>
      <c r="L574" s="16"/>
    </row>
    <row r="575" spans="1:12" s="18" customFormat="1" x14ac:dyDescent="0.2">
      <c r="A575" s="16"/>
      <c r="B575" s="178"/>
      <c r="C575" s="178"/>
      <c r="D575" s="178"/>
      <c r="E575" s="178"/>
      <c r="F575" s="178"/>
      <c r="G575" s="178"/>
      <c r="H575" s="178"/>
      <c r="I575" s="178"/>
      <c r="J575" s="178"/>
      <c r="K575" s="178"/>
      <c r="L575" s="16"/>
    </row>
    <row r="576" spans="1:12" s="18" customFormat="1" x14ac:dyDescent="0.2">
      <c r="A576" s="16"/>
      <c r="B576" s="178"/>
      <c r="C576" s="178"/>
      <c r="D576" s="178"/>
      <c r="E576" s="178"/>
      <c r="F576" s="178"/>
      <c r="G576" s="178"/>
      <c r="H576" s="178"/>
      <c r="I576" s="178"/>
      <c r="J576" s="178"/>
      <c r="K576" s="178"/>
      <c r="L576" s="16"/>
    </row>
    <row r="577" spans="1:12" s="18" customFormat="1" x14ac:dyDescent="0.2">
      <c r="A577" s="16"/>
      <c r="B577" s="178"/>
      <c r="C577" s="178"/>
      <c r="D577" s="178"/>
      <c r="E577" s="178"/>
      <c r="F577" s="178"/>
      <c r="G577" s="178"/>
      <c r="H577" s="178"/>
      <c r="I577" s="178"/>
      <c r="J577" s="178"/>
      <c r="K577" s="178"/>
      <c r="L577" s="16"/>
    </row>
    <row r="578" spans="1:12" s="18" customFormat="1" x14ac:dyDescent="0.2">
      <c r="A578" s="16"/>
      <c r="B578" s="178"/>
      <c r="C578" s="178"/>
      <c r="D578" s="178"/>
      <c r="E578" s="178"/>
      <c r="F578" s="178"/>
      <c r="G578" s="178"/>
      <c r="H578" s="178"/>
      <c r="I578" s="178"/>
      <c r="J578" s="178"/>
      <c r="K578" s="178"/>
      <c r="L578" s="16"/>
    </row>
    <row r="579" spans="1:12" s="18" customFormat="1" x14ac:dyDescent="0.2">
      <c r="A579" s="16"/>
      <c r="B579" s="178"/>
      <c r="C579" s="178"/>
      <c r="D579" s="178"/>
      <c r="E579" s="178"/>
      <c r="F579" s="178"/>
      <c r="G579" s="178"/>
      <c r="H579" s="178"/>
      <c r="I579" s="178"/>
      <c r="J579" s="178"/>
      <c r="K579" s="178"/>
      <c r="L579" s="16"/>
    </row>
    <row r="580" spans="1:12" s="18" customFormat="1" x14ac:dyDescent="0.2">
      <c r="A580" s="16"/>
      <c r="B580" s="178"/>
      <c r="C580" s="178"/>
      <c r="D580" s="178"/>
      <c r="E580" s="178"/>
      <c r="F580" s="178"/>
      <c r="G580" s="178"/>
      <c r="H580" s="178"/>
      <c r="I580" s="178"/>
      <c r="J580" s="178"/>
      <c r="K580" s="178"/>
      <c r="L580" s="16"/>
    </row>
    <row r="581" spans="1:12" s="18" customFormat="1" x14ac:dyDescent="0.2">
      <c r="A581" s="16"/>
      <c r="B581" s="178"/>
      <c r="C581" s="178"/>
      <c r="D581" s="178"/>
      <c r="E581" s="178"/>
      <c r="F581" s="178"/>
      <c r="G581" s="178"/>
      <c r="H581" s="178"/>
      <c r="I581" s="178"/>
      <c r="J581" s="178"/>
      <c r="K581" s="178"/>
      <c r="L581" s="16"/>
    </row>
    <row r="582" spans="1:12" s="18" customFormat="1" x14ac:dyDescent="0.2">
      <c r="A582" s="16"/>
      <c r="B582" s="178"/>
      <c r="C582" s="178"/>
      <c r="D582" s="178"/>
      <c r="E582" s="178"/>
      <c r="F582" s="178"/>
      <c r="G582" s="178"/>
      <c r="H582" s="178"/>
      <c r="I582" s="178"/>
      <c r="J582" s="178"/>
      <c r="K582" s="178"/>
      <c r="L582" s="16"/>
    </row>
    <row r="583" spans="1:12" s="18" customFormat="1" x14ac:dyDescent="0.2">
      <c r="A583" s="16"/>
      <c r="B583" s="178"/>
      <c r="C583" s="178"/>
      <c r="D583" s="178"/>
      <c r="E583" s="178"/>
      <c r="F583" s="178"/>
      <c r="G583" s="178"/>
      <c r="H583" s="178"/>
      <c r="I583" s="178"/>
      <c r="J583" s="178"/>
      <c r="K583" s="178"/>
      <c r="L583" s="16"/>
    </row>
    <row r="584" spans="1:12" s="18" customFormat="1" x14ac:dyDescent="0.2">
      <c r="A584" s="16"/>
      <c r="B584" s="178"/>
      <c r="C584" s="178"/>
      <c r="D584" s="178"/>
      <c r="E584" s="178"/>
      <c r="F584" s="178"/>
      <c r="G584" s="178"/>
      <c r="H584" s="178"/>
      <c r="I584" s="178"/>
      <c r="J584" s="178"/>
      <c r="K584" s="178"/>
      <c r="L584" s="16"/>
    </row>
    <row r="585" spans="1:12" s="18" customFormat="1" x14ac:dyDescent="0.2">
      <c r="A585" s="16"/>
      <c r="B585" s="178"/>
      <c r="C585" s="178"/>
      <c r="D585" s="178"/>
      <c r="E585" s="178"/>
      <c r="F585" s="178"/>
      <c r="G585" s="178"/>
      <c r="H585" s="178"/>
      <c r="I585" s="178"/>
      <c r="J585" s="178"/>
      <c r="K585" s="178"/>
      <c r="L585" s="16"/>
    </row>
    <row r="586" spans="1:12" s="18" customFormat="1" x14ac:dyDescent="0.2">
      <c r="A586" s="16"/>
      <c r="B586" s="178"/>
      <c r="C586" s="178"/>
      <c r="D586" s="178"/>
      <c r="E586" s="178"/>
      <c r="F586" s="178"/>
      <c r="G586" s="178"/>
      <c r="H586" s="178"/>
      <c r="I586" s="178"/>
      <c r="J586" s="178"/>
      <c r="K586" s="178"/>
      <c r="L586" s="16"/>
    </row>
    <row r="587" spans="1:12" s="18" customFormat="1" x14ac:dyDescent="0.2">
      <c r="A587" s="16"/>
      <c r="B587" s="178"/>
      <c r="C587" s="178"/>
      <c r="D587" s="178"/>
      <c r="E587" s="178"/>
      <c r="F587" s="178"/>
      <c r="G587" s="178"/>
      <c r="H587" s="178"/>
      <c r="I587" s="178"/>
      <c r="J587" s="178"/>
      <c r="K587" s="178"/>
      <c r="L587" s="16"/>
    </row>
    <row r="588" spans="1:12" s="18" customFormat="1" x14ac:dyDescent="0.2">
      <c r="A588" s="16"/>
      <c r="B588" s="178"/>
      <c r="C588" s="178"/>
      <c r="D588" s="178"/>
      <c r="E588" s="178"/>
      <c r="F588" s="178"/>
      <c r="G588" s="178"/>
      <c r="H588" s="178"/>
      <c r="I588" s="178"/>
      <c r="J588" s="178"/>
      <c r="K588" s="178"/>
      <c r="L588" s="16"/>
    </row>
    <row r="589" spans="1:12" s="18" customFormat="1" x14ac:dyDescent="0.2">
      <c r="A589" s="16"/>
      <c r="B589" s="178"/>
      <c r="C589" s="178"/>
      <c r="D589" s="178"/>
      <c r="E589" s="178"/>
      <c r="F589" s="178"/>
      <c r="G589" s="178"/>
      <c r="H589" s="178"/>
      <c r="I589" s="178"/>
      <c r="J589" s="178"/>
      <c r="K589" s="178"/>
      <c r="L589" s="16"/>
    </row>
    <row r="590" spans="1:12" s="18" customFormat="1" x14ac:dyDescent="0.2">
      <c r="A590" s="16"/>
      <c r="B590" s="178"/>
      <c r="C590" s="178"/>
      <c r="D590" s="178"/>
      <c r="E590" s="178"/>
      <c r="F590" s="178"/>
      <c r="G590" s="178"/>
      <c r="H590" s="178"/>
      <c r="I590" s="178"/>
      <c r="J590" s="178"/>
      <c r="K590" s="178"/>
      <c r="L590" s="16"/>
    </row>
    <row r="591" spans="1:12" s="18" customFormat="1" x14ac:dyDescent="0.2">
      <c r="A591" s="16"/>
      <c r="B591" s="178"/>
      <c r="C591" s="178"/>
      <c r="D591" s="178"/>
      <c r="E591" s="178"/>
      <c r="F591" s="178"/>
      <c r="G591" s="178"/>
      <c r="H591" s="178"/>
      <c r="I591" s="178"/>
      <c r="J591" s="178"/>
      <c r="K591" s="178"/>
      <c r="L591" s="16"/>
    </row>
    <row r="592" spans="1:12" s="18" customFormat="1" x14ac:dyDescent="0.2">
      <c r="A592" s="16"/>
      <c r="B592" s="178"/>
      <c r="C592" s="178"/>
      <c r="D592" s="178"/>
      <c r="E592" s="178"/>
      <c r="F592" s="178"/>
      <c r="G592" s="178"/>
      <c r="H592" s="178"/>
      <c r="I592" s="178"/>
      <c r="J592" s="178"/>
      <c r="K592" s="178"/>
      <c r="L592" s="16"/>
    </row>
    <row r="593" spans="1:12" s="18" customFormat="1" x14ac:dyDescent="0.2">
      <c r="A593" s="16"/>
      <c r="B593" s="178"/>
      <c r="C593" s="178"/>
      <c r="D593" s="178"/>
      <c r="E593" s="178"/>
      <c r="F593" s="178"/>
      <c r="G593" s="178"/>
      <c r="H593" s="178"/>
      <c r="I593" s="178"/>
      <c r="J593" s="178"/>
      <c r="K593" s="178"/>
      <c r="L593" s="16"/>
    </row>
    <row r="594" spans="1:12" s="18" customFormat="1" x14ac:dyDescent="0.2">
      <c r="A594" s="16"/>
      <c r="B594" s="178"/>
      <c r="C594" s="178"/>
      <c r="D594" s="178"/>
      <c r="E594" s="178"/>
      <c r="F594" s="178"/>
      <c r="G594" s="178"/>
      <c r="H594" s="178"/>
      <c r="I594" s="178"/>
      <c r="J594" s="178"/>
      <c r="K594" s="178"/>
      <c r="L594" s="16"/>
    </row>
    <row r="595" spans="1:12" s="18" customFormat="1" x14ac:dyDescent="0.2">
      <c r="A595" s="16"/>
      <c r="B595" s="178"/>
      <c r="C595" s="178"/>
      <c r="D595" s="178"/>
      <c r="E595" s="178"/>
      <c r="F595" s="178"/>
      <c r="G595" s="178"/>
      <c r="H595" s="178"/>
      <c r="I595" s="178"/>
      <c r="J595" s="178"/>
      <c r="K595" s="178"/>
      <c r="L595" s="16"/>
    </row>
    <row r="596" spans="1:12" s="18" customFormat="1" x14ac:dyDescent="0.2">
      <c r="A596" s="16"/>
      <c r="B596" s="178"/>
      <c r="C596" s="178"/>
      <c r="D596" s="178"/>
      <c r="E596" s="178"/>
      <c r="F596" s="178"/>
      <c r="G596" s="178"/>
      <c r="H596" s="178"/>
      <c r="I596" s="178"/>
      <c r="J596" s="178"/>
      <c r="K596" s="178"/>
      <c r="L596" s="16"/>
    </row>
    <row r="597" spans="1:12" s="18" customFormat="1" x14ac:dyDescent="0.2">
      <c r="A597" s="16"/>
      <c r="B597" s="178"/>
      <c r="C597" s="178"/>
      <c r="D597" s="178"/>
      <c r="E597" s="178"/>
      <c r="F597" s="178"/>
      <c r="G597" s="178"/>
      <c r="H597" s="178"/>
      <c r="I597" s="178"/>
      <c r="J597" s="178"/>
      <c r="K597" s="178"/>
      <c r="L597" s="16"/>
    </row>
    <row r="598" spans="1:12" s="18" customFormat="1" x14ac:dyDescent="0.2">
      <c r="A598" s="16"/>
      <c r="B598" s="178"/>
      <c r="C598" s="178"/>
      <c r="D598" s="178"/>
      <c r="E598" s="178"/>
      <c r="F598" s="178"/>
      <c r="G598" s="178"/>
      <c r="H598" s="178"/>
      <c r="I598" s="178"/>
      <c r="J598" s="178"/>
      <c r="K598" s="178"/>
      <c r="L598" s="16"/>
    </row>
    <row r="599" spans="1:12" s="18" customFormat="1" x14ac:dyDescent="0.2">
      <c r="A599" s="16"/>
      <c r="B599" s="178"/>
      <c r="C599" s="178"/>
      <c r="D599" s="178"/>
      <c r="E599" s="178"/>
      <c r="F599" s="178"/>
      <c r="G599" s="178"/>
      <c r="H599" s="178"/>
      <c r="I599" s="178"/>
      <c r="J599" s="178"/>
      <c r="K599" s="178"/>
      <c r="L599" s="16"/>
    </row>
    <row r="600" spans="1:12" s="18" customFormat="1" x14ac:dyDescent="0.2">
      <c r="A600" s="16"/>
      <c r="B600" s="178"/>
      <c r="C600" s="178"/>
      <c r="D600" s="178"/>
      <c r="E600" s="178"/>
      <c r="F600" s="178"/>
      <c r="G600" s="178"/>
      <c r="H600" s="178"/>
      <c r="I600" s="178"/>
      <c r="J600" s="178"/>
      <c r="K600" s="178"/>
      <c r="L600" s="16"/>
    </row>
    <row r="601" spans="1:12" s="18" customFormat="1" x14ac:dyDescent="0.2">
      <c r="A601" s="16"/>
      <c r="B601" s="178"/>
      <c r="C601" s="178"/>
      <c r="D601" s="178"/>
      <c r="E601" s="178"/>
      <c r="F601" s="178"/>
      <c r="G601" s="178"/>
      <c r="H601" s="178"/>
      <c r="I601" s="178"/>
      <c r="J601" s="178"/>
      <c r="K601" s="178"/>
      <c r="L601" s="16"/>
    </row>
    <row r="602" spans="1:12" s="18" customFormat="1" x14ac:dyDescent="0.2">
      <c r="A602" s="16"/>
      <c r="B602" s="178"/>
      <c r="C602" s="178"/>
      <c r="D602" s="178"/>
      <c r="E602" s="178"/>
      <c r="F602" s="178"/>
      <c r="G602" s="178"/>
      <c r="H602" s="178"/>
      <c r="I602" s="178"/>
      <c r="J602" s="178"/>
      <c r="K602" s="178"/>
      <c r="L602" s="16"/>
    </row>
    <row r="603" spans="1:12" s="18" customFormat="1" x14ac:dyDescent="0.2">
      <c r="A603" s="16"/>
      <c r="B603" s="178"/>
      <c r="C603" s="178"/>
      <c r="D603" s="178"/>
      <c r="E603" s="178"/>
      <c r="F603" s="178"/>
      <c r="G603" s="178"/>
      <c r="H603" s="178"/>
      <c r="I603" s="178"/>
      <c r="J603" s="178"/>
      <c r="K603" s="178"/>
      <c r="L603" s="16"/>
    </row>
    <row r="604" spans="1:12" s="18" customFormat="1" x14ac:dyDescent="0.2">
      <c r="A604" s="16"/>
      <c r="B604" s="178"/>
      <c r="C604" s="178"/>
      <c r="D604" s="178"/>
      <c r="E604" s="178"/>
      <c r="F604" s="178"/>
      <c r="G604" s="178"/>
      <c r="H604" s="178"/>
      <c r="I604" s="178"/>
      <c r="J604" s="178"/>
      <c r="K604" s="178"/>
      <c r="L604" s="16"/>
    </row>
    <row r="605" spans="1:12" s="18" customFormat="1" x14ac:dyDescent="0.2">
      <c r="A605" s="16"/>
      <c r="B605" s="178"/>
      <c r="C605" s="178"/>
      <c r="D605" s="178"/>
      <c r="E605" s="178"/>
      <c r="F605" s="178"/>
      <c r="G605" s="178"/>
      <c r="H605" s="178"/>
      <c r="I605" s="178"/>
      <c r="J605" s="178"/>
      <c r="K605" s="178"/>
      <c r="L605" s="16"/>
    </row>
    <row r="606" spans="1:12" s="18" customFormat="1" x14ac:dyDescent="0.2">
      <c r="A606" s="16"/>
      <c r="B606" s="178"/>
      <c r="C606" s="178"/>
      <c r="D606" s="178"/>
      <c r="E606" s="178"/>
      <c r="F606" s="178"/>
      <c r="G606" s="178"/>
      <c r="H606" s="178"/>
      <c r="I606" s="178"/>
      <c r="J606" s="178"/>
      <c r="K606" s="178"/>
      <c r="L606" s="16"/>
    </row>
    <row r="607" spans="1:12" s="18" customFormat="1" x14ac:dyDescent="0.2">
      <c r="A607" s="16"/>
      <c r="B607" s="178"/>
      <c r="C607" s="178"/>
      <c r="D607" s="178"/>
      <c r="E607" s="178"/>
      <c r="F607" s="178"/>
      <c r="G607" s="178"/>
      <c r="H607" s="178"/>
      <c r="I607" s="178"/>
      <c r="J607" s="178"/>
      <c r="K607" s="178"/>
      <c r="L607" s="16"/>
    </row>
    <row r="608" spans="1:12" s="18" customFormat="1" x14ac:dyDescent="0.2">
      <c r="A608" s="16"/>
      <c r="B608" s="178"/>
      <c r="C608" s="178"/>
      <c r="D608" s="178"/>
      <c r="E608" s="178"/>
      <c r="F608" s="178"/>
      <c r="G608" s="178"/>
      <c r="H608" s="178"/>
      <c r="I608" s="178"/>
      <c r="J608" s="178"/>
      <c r="K608" s="178"/>
      <c r="L608" s="16"/>
    </row>
    <row r="609" spans="1:12" s="18" customFormat="1" x14ac:dyDescent="0.2">
      <c r="A609" s="16"/>
      <c r="B609" s="178"/>
      <c r="C609" s="178"/>
      <c r="D609" s="178"/>
      <c r="E609" s="178"/>
      <c r="F609" s="178"/>
      <c r="G609" s="178"/>
      <c r="H609" s="178"/>
      <c r="I609" s="178"/>
      <c r="J609" s="178"/>
      <c r="K609" s="178"/>
      <c r="L609" s="16"/>
    </row>
    <row r="610" spans="1:12" s="18" customFormat="1" x14ac:dyDescent="0.2">
      <c r="A610" s="16"/>
      <c r="B610" s="178"/>
      <c r="C610" s="178"/>
      <c r="D610" s="178"/>
      <c r="E610" s="178"/>
      <c r="F610" s="178"/>
      <c r="G610" s="178"/>
      <c r="H610" s="178"/>
      <c r="I610" s="178"/>
      <c r="J610" s="178"/>
      <c r="K610" s="178"/>
      <c r="L610" s="16"/>
    </row>
    <row r="611" spans="1:12" s="18" customFormat="1" x14ac:dyDescent="0.2">
      <c r="A611" s="16"/>
      <c r="B611" s="178"/>
      <c r="C611" s="178"/>
      <c r="D611" s="178"/>
      <c r="E611" s="178"/>
      <c r="F611" s="178"/>
      <c r="G611" s="178"/>
      <c r="H611" s="178"/>
      <c r="I611" s="178"/>
      <c r="J611" s="178"/>
      <c r="K611" s="178"/>
      <c r="L611" s="16"/>
    </row>
    <row r="612" spans="1:12" s="18" customFormat="1" x14ac:dyDescent="0.2">
      <c r="A612" s="16"/>
      <c r="B612" s="178"/>
      <c r="C612" s="178"/>
      <c r="D612" s="178"/>
      <c r="E612" s="178"/>
      <c r="F612" s="178"/>
      <c r="G612" s="178"/>
      <c r="H612" s="178"/>
      <c r="I612" s="178"/>
      <c r="J612" s="178"/>
      <c r="K612" s="178"/>
      <c r="L612" s="16"/>
    </row>
    <row r="613" spans="1:12" s="18" customFormat="1" x14ac:dyDescent="0.2">
      <c r="A613" s="16"/>
      <c r="B613" s="178"/>
      <c r="C613" s="178"/>
      <c r="D613" s="178"/>
      <c r="E613" s="178"/>
      <c r="F613" s="178"/>
      <c r="G613" s="178"/>
      <c r="H613" s="178"/>
      <c r="I613" s="178"/>
      <c r="J613" s="178"/>
      <c r="K613" s="178"/>
      <c r="L613" s="16"/>
    </row>
    <row r="614" spans="1:12" s="18" customFormat="1" x14ac:dyDescent="0.2">
      <c r="A614" s="16"/>
      <c r="B614" s="178"/>
      <c r="C614" s="178"/>
      <c r="D614" s="178"/>
      <c r="E614" s="178"/>
      <c r="F614" s="178"/>
      <c r="G614" s="178"/>
      <c r="H614" s="178"/>
      <c r="I614" s="178"/>
      <c r="J614" s="178"/>
      <c r="K614" s="178"/>
      <c r="L614" s="16"/>
    </row>
    <row r="615" spans="1:12" s="18" customFormat="1" x14ac:dyDescent="0.2">
      <c r="A615" s="16"/>
      <c r="B615" s="178"/>
      <c r="C615" s="178"/>
      <c r="D615" s="178"/>
      <c r="E615" s="178"/>
      <c r="F615" s="178"/>
      <c r="G615" s="178"/>
      <c r="H615" s="178"/>
      <c r="I615" s="178"/>
      <c r="J615" s="178"/>
      <c r="K615" s="178"/>
      <c r="L615" s="16"/>
    </row>
    <row r="616" spans="1:12" s="18" customFormat="1" x14ac:dyDescent="0.2">
      <c r="A616" s="16"/>
      <c r="B616" s="178"/>
      <c r="C616" s="178"/>
      <c r="D616" s="178"/>
      <c r="E616" s="178"/>
      <c r="F616" s="178"/>
      <c r="G616" s="178"/>
      <c r="H616" s="178"/>
      <c r="I616" s="178"/>
      <c r="J616" s="178"/>
      <c r="K616" s="178"/>
      <c r="L616" s="16"/>
    </row>
    <row r="617" spans="1:12" s="18" customFormat="1" x14ac:dyDescent="0.2">
      <c r="A617" s="16"/>
      <c r="B617" s="178"/>
      <c r="C617" s="178"/>
      <c r="D617" s="178"/>
      <c r="E617" s="178"/>
      <c r="F617" s="178"/>
      <c r="G617" s="178"/>
      <c r="H617" s="178"/>
      <c r="I617" s="178"/>
      <c r="J617" s="178"/>
      <c r="K617" s="178"/>
      <c r="L617" s="16"/>
    </row>
    <row r="618" spans="1:12" s="18" customFormat="1" x14ac:dyDescent="0.2">
      <c r="A618" s="16"/>
      <c r="B618" s="178"/>
      <c r="C618" s="178"/>
      <c r="D618" s="178"/>
      <c r="E618" s="178"/>
      <c r="F618" s="178"/>
      <c r="G618" s="178"/>
      <c r="H618" s="178"/>
      <c r="I618" s="178"/>
      <c r="J618" s="178"/>
      <c r="K618" s="178"/>
      <c r="L618" s="16"/>
    </row>
    <row r="619" spans="1:12" s="18" customFormat="1" x14ac:dyDescent="0.2">
      <c r="A619" s="16"/>
      <c r="B619" s="178"/>
      <c r="C619" s="178"/>
      <c r="D619" s="178"/>
      <c r="E619" s="178"/>
      <c r="F619" s="178"/>
      <c r="G619" s="178"/>
      <c r="H619" s="178"/>
      <c r="I619" s="178"/>
      <c r="J619" s="178"/>
      <c r="K619" s="178"/>
      <c r="L619" s="16"/>
    </row>
    <row r="620" spans="1:12" s="18" customFormat="1" x14ac:dyDescent="0.2">
      <c r="A620" s="16"/>
      <c r="B620" s="178"/>
      <c r="C620" s="178"/>
      <c r="D620" s="178"/>
      <c r="E620" s="178"/>
      <c r="F620" s="178"/>
      <c r="G620" s="178"/>
      <c r="H620" s="178"/>
      <c r="I620" s="178"/>
      <c r="J620" s="178"/>
      <c r="K620" s="178"/>
      <c r="L620" s="16"/>
    </row>
    <row r="621" spans="1:12" s="18" customFormat="1" x14ac:dyDescent="0.2">
      <c r="A621" s="16"/>
      <c r="B621" s="178"/>
      <c r="C621" s="178"/>
      <c r="D621" s="178"/>
      <c r="E621" s="178"/>
      <c r="F621" s="178"/>
      <c r="G621" s="178"/>
      <c r="H621" s="178"/>
      <c r="I621" s="178"/>
      <c r="J621" s="178"/>
      <c r="K621" s="178"/>
      <c r="L621" s="16"/>
    </row>
    <row r="622" spans="1:12" s="18" customFormat="1" x14ac:dyDescent="0.2">
      <c r="A622" s="16"/>
      <c r="B622" s="178"/>
      <c r="C622" s="178"/>
      <c r="D622" s="178"/>
      <c r="E622" s="178"/>
      <c r="F622" s="178"/>
      <c r="G622" s="178"/>
      <c r="H622" s="178"/>
      <c r="I622" s="178"/>
      <c r="J622" s="178"/>
      <c r="K622" s="178"/>
      <c r="L622" s="16"/>
    </row>
    <row r="623" spans="1:12" s="18" customFormat="1" x14ac:dyDescent="0.2">
      <c r="A623" s="16"/>
      <c r="B623" s="178"/>
      <c r="C623" s="178"/>
      <c r="D623" s="178"/>
      <c r="E623" s="178"/>
      <c r="F623" s="178"/>
      <c r="G623" s="178"/>
      <c r="H623" s="178"/>
      <c r="I623" s="178"/>
      <c r="J623" s="178"/>
      <c r="K623" s="178"/>
      <c r="L623" s="16"/>
    </row>
    <row r="624" spans="1:12" s="18" customFormat="1" x14ac:dyDescent="0.2">
      <c r="A624" s="16"/>
      <c r="B624" s="178"/>
      <c r="C624" s="178"/>
      <c r="D624" s="178"/>
      <c r="E624" s="178"/>
      <c r="F624" s="178"/>
      <c r="G624" s="178"/>
      <c r="H624" s="178"/>
      <c r="I624" s="178"/>
      <c r="J624" s="178"/>
      <c r="K624" s="178"/>
      <c r="L624" s="16"/>
    </row>
    <row r="625" spans="1:12" s="18" customFormat="1" x14ac:dyDescent="0.2">
      <c r="A625" s="16"/>
      <c r="B625" s="178"/>
      <c r="C625" s="178"/>
      <c r="D625" s="178"/>
      <c r="E625" s="178"/>
      <c r="F625" s="178"/>
      <c r="G625" s="178"/>
      <c r="H625" s="178"/>
      <c r="I625" s="178"/>
      <c r="J625" s="178"/>
      <c r="K625" s="178"/>
      <c r="L625" s="16"/>
    </row>
    <row r="626" spans="1:12" s="18" customFormat="1" x14ac:dyDescent="0.2">
      <c r="A626" s="16"/>
      <c r="B626" s="178"/>
      <c r="C626" s="178"/>
      <c r="D626" s="178"/>
      <c r="E626" s="178"/>
      <c r="F626" s="178"/>
      <c r="G626" s="178"/>
      <c r="H626" s="178"/>
      <c r="I626" s="178"/>
      <c r="J626" s="178"/>
      <c r="K626" s="178"/>
      <c r="L626" s="16"/>
    </row>
    <row r="627" spans="1:12" s="18" customFormat="1" x14ac:dyDescent="0.2">
      <c r="A627" s="16"/>
      <c r="B627" s="178"/>
      <c r="C627" s="178"/>
      <c r="D627" s="178"/>
      <c r="E627" s="178"/>
      <c r="F627" s="178"/>
      <c r="G627" s="178"/>
      <c r="H627" s="178"/>
      <c r="I627" s="178"/>
      <c r="J627" s="178"/>
      <c r="K627" s="178"/>
      <c r="L627" s="16"/>
    </row>
    <row r="628" spans="1:12" s="18" customFormat="1" x14ac:dyDescent="0.2">
      <c r="A628" s="16"/>
      <c r="B628" s="178"/>
      <c r="C628" s="178"/>
      <c r="D628" s="178"/>
      <c r="E628" s="178"/>
      <c r="F628" s="178"/>
      <c r="G628" s="178"/>
      <c r="H628" s="178"/>
      <c r="I628" s="178"/>
      <c r="J628" s="178"/>
      <c r="K628" s="178"/>
      <c r="L628" s="16"/>
    </row>
    <row r="629" spans="1:12" s="18" customFormat="1" x14ac:dyDescent="0.2">
      <c r="A629" s="16"/>
      <c r="B629" s="178"/>
      <c r="C629" s="178"/>
      <c r="D629" s="178"/>
      <c r="E629" s="178"/>
      <c r="F629" s="178"/>
      <c r="G629" s="178"/>
      <c r="H629" s="178"/>
      <c r="I629" s="178"/>
      <c r="J629" s="178"/>
      <c r="K629" s="178"/>
      <c r="L629" s="16"/>
    </row>
    <row r="630" spans="1:12" s="18" customFormat="1" x14ac:dyDescent="0.2">
      <c r="A630" s="16"/>
      <c r="B630" s="178"/>
      <c r="C630" s="178"/>
      <c r="D630" s="178"/>
      <c r="E630" s="178"/>
      <c r="F630" s="178"/>
      <c r="G630" s="178"/>
      <c r="H630" s="178"/>
      <c r="I630" s="178"/>
      <c r="J630" s="178"/>
      <c r="K630" s="178"/>
      <c r="L630" s="16"/>
    </row>
    <row r="631" spans="1:12" s="18" customFormat="1" x14ac:dyDescent="0.2">
      <c r="A631" s="16"/>
      <c r="B631" s="178"/>
      <c r="C631" s="178"/>
      <c r="D631" s="178"/>
      <c r="E631" s="178"/>
      <c r="F631" s="178"/>
      <c r="G631" s="178"/>
      <c r="H631" s="178"/>
      <c r="I631" s="178"/>
      <c r="J631" s="178"/>
      <c r="K631" s="178"/>
      <c r="L631" s="16"/>
    </row>
    <row r="632" spans="1:12" s="18" customFormat="1" x14ac:dyDescent="0.2">
      <c r="A632" s="16"/>
      <c r="B632" s="178"/>
      <c r="C632" s="178"/>
      <c r="D632" s="178"/>
      <c r="E632" s="178"/>
      <c r="F632" s="178"/>
      <c r="G632" s="178"/>
      <c r="H632" s="178"/>
      <c r="I632" s="178"/>
      <c r="J632" s="178"/>
      <c r="K632" s="178"/>
      <c r="L632" s="16"/>
    </row>
    <row r="633" spans="1:12" s="18" customFormat="1" x14ac:dyDescent="0.2">
      <c r="A633" s="16"/>
      <c r="B633" s="178"/>
      <c r="C633" s="178"/>
      <c r="D633" s="178"/>
      <c r="E633" s="178"/>
      <c r="F633" s="178"/>
      <c r="G633" s="178"/>
      <c r="H633" s="178"/>
      <c r="I633" s="178"/>
      <c r="J633" s="178"/>
      <c r="K633" s="178"/>
      <c r="L633" s="16"/>
    </row>
    <row r="634" spans="1:12" s="18" customFormat="1" x14ac:dyDescent="0.2">
      <c r="A634" s="16"/>
      <c r="B634" s="178"/>
      <c r="C634" s="178"/>
      <c r="D634" s="178"/>
      <c r="E634" s="178"/>
      <c r="F634" s="178"/>
      <c r="G634" s="178"/>
      <c r="H634" s="178"/>
      <c r="I634" s="178"/>
      <c r="J634" s="178"/>
      <c r="K634" s="178"/>
      <c r="L634" s="16"/>
    </row>
    <row r="635" spans="1:12" s="18" customFormat="1" x14ac:dyDescent="0.2">
      <c r="A635" s="16"/>
      <c r="B635" s="178"/>
      <c r="C635" s="178"/>
      <c r="D635" s="178"/>
      <c r="E635" s="178"/>
      <c r="F635" s="178"/>
      <c r="G635" s="178"/>
      <c r="H635" s="178"/>
      <c r="I635" s="178"/>
      <c r="J635" s="178"/>
      <c r="K635" s="178"/>
      <c r="L635" s="16"/>
    </row>
    <row r="636" spans="1:12" s="18" customFormat="1" x14ac:dyDescent="0.2">
      <c r="A636" s="16"/>
      <c r="B636" s="178"/>
      <c r="C636" s="178"/>
      <c r="D636" s="178"/>
      <c r="E636" s="178"/>
      <c r="F636" s="178"/>
      <c r="G636" s="178"/>
      <c r="H636" s="178"/>
      <c r="I636" s="178"/>
      <c r="J636" s="178"/>
      <c r="K636" s="178"/>
      <c r="L636" s="16"/>
    </row>
    <row r="637" spans="1:12" s="18" customFormat="1" x14ac:dyDescent="0.2">
      <c r="A637" s="16"/>
      <c r="B637" s="178"/>
      <c r="C637" s="178"/>
      <c r="D637" s="178"/>
      <c r="E637" s="178"/>
      <c r="F637" s="178"/>
      <c r="G637" s="178"/>
      <c r="H637" s="178"/>
      <c r="I637" s="178"/>
      <c r="J637" s="178"/>
      <c r="K637" s="178"/>
      <c r="L637" s="16"/>
    </row>
    <row r="638" spans="1:12" s="18" customFormat="1" x14ac:dyDescent="0.2">
      <c r="A638" s="16"/>
      <c r="B638" s="178"/>
      <c r="C638" s="178"/>
      <c r="D638" s="178"/>
      <c r="E638" s="178"/>
      <c r="F638" s="178"/>
      <c r="G638" s="178"/>
      <c r="H638" s="178"/>
      <c r="I638" s="178"/>
      <c r="J638" s="178"/>
      <c r="K638" s="178"/>
      <c r="L638" s="16"/>
    </row>
    <row r="639" spans="1:12" s="18" customFormat="1" x14ac:dyDescent="0.2">
      <c r="A639" s="16"/>
      <c r="B639" s="178"/>
      <c r="C639" s="178"/>
      <c r="D639" s="178"/>
      <c r="E639" s="178"/>
      <c r="F639" s="178"/>
      <c r="G639" s="178"/>
      <c r="H639" s="178"/>
      <c r="I639" s="178"/>
      <c r="J639" s="178"/>
      <c r="K639" s="178"/>
      <c r="L639" s="16"/>
    </row>
    <row r="640" spans="1:12" s="18" customFormat="1" x14ac:dyDescent="0.2">
      <c r="A640" s="16"/>
      <c r="B640" s="178"/>
      <c r="C640" s="178"/>
      <c r="D640" s="178"/>
      <c r="E640" s="178"/>
      <c r="F640" s="178"/>
      <c r="G640" s="178"/>
      <c r="H640" s="178"/>
      <c r="I640" s="178"/>
      <c r="J640" s="178"/>
      <c r="K640" s="178"/>
      <c r="L640" s="16"/>
    </row>
    <row r="641" spans="1:12" s="18" customFormat="1" x14ac:dyDescent="0.2">
      <c r="A641" s="16"/>
      <c r="B641" s="178"/>
      <c r="C641" s="178"/>
      <c r="D641" s="178"/>
      <c r="E641" s="178"/>
      <c r="F641" s="178"/>
      <c r="G641" s="178"/>
      <c r="H641" s="178"/>
      <c r="I641" s="178"/>
      <c r="J641" s="178"/>
      <c r="K641" s="178"/>
      <c r="L641" s="16"/>
    </row>
    <row r="642" spans="1:12" s="18" customFormat="1" x14ac:dyDescent="0.2">
      <c r="A642" s="16"/>
      <c r="B642" s="178"/>
      <c r="C642" s="178"/>
      <c r="D642" s="178"/>
      <c r="E642" s="178"/>
      <c r="F642" s="178"/>
      <c r="G642" s="178"/>
      <c r="H642" s="178"/>
      <c r="I642" s="178"/>
      <c r="J642" s="178"/>
      <c r="K642" s="178"/>
      <c r="L642" s="16"/>
    </row>
    <row r="643" spans="1:12" s="18" customFormat="1" x14ac:dyDescent="0.2">
      <c r="A643" s="16"/>
      <c r="B643" s="178"/>
      <c r="C643" s="178"/>
      <c r="D643" s="178"/>
      <c r="E643" s="178"/>
      <c r="F643" s="178"/>
      <c r="G643" s="178"/>
      <c r="H643" s="178"/>
      <c r="I643" s="178"/>
      <c r="J643" s="178"/>
      <c r="K643" s="178"/>
      <c r="L643" s="16"/>
    </row>
    <row r="644" spans="1:12" s="18" customFormat="1" x14ac:dyDescent="0.2">
      <c r="A644" s="16"/>
      <c r="B644" s="178"/>
      <c r="C644" s="178"/>
      <c r="D644" s="178"/>
      <c r="E644" s="178"/>
      <c r="F644" s="178"/>
      <c r="G644" s="178"/>
      <c r="H644" s="178"/>
      <c r="I644" s="178"/>
      <c r="J644" s="178"/>
      <c r="K644" s="178"/>
      <c r="L644" s="16"/>
    </row>
    <row r="645" spans="1:12" s="18" customFormat="1" x14ac:dyDescent="0.2">
      <c r="A645" s="16"/>
      <c r="B645" s="178"/>
      <c r="C645" s="178"/>
      <c r="D645" s="178"/>
      <c r="E645" s="178"/>
      <c r="F645" s="178"/>
      <c r="G645" s="178"/>
      <c r="H645" s="178"/>
      <c r="I645" s="178"/>
      <c r="J645" s="178"/>
      <c r="K645" s="178"/>
      <c r="L645" s="16"/>
    </row>
    <row r="646" spans="1:12" s="18" customFormat="1" x14ac:dyDescent="0.2">
      <c r="A646" s="16"/>
      <c r="B646" s="178"/>
      <c r="C646" s="178"/>
      <c r="D646" s="178"/>
      <c r="E646" s="178"/>
      <c r="F646" s="178"/>
      <c r="G646" s="178"/>
      <c r="H646" s="178"/>
      <c r="I646" s="178"/>
      <c r="J646" s="178"/>
      <c r="K646" s="178"/>
      <c r="L646" s="16"/>
    </row>
    <row r="647" spans="1:12" s="18" customFormat="1" x14ac:dyDescent="0.2">
      <c r="A647" s="16"/>
      <c r="B647" s="178"/>
      <c r="C647" s="178"/>
      <c r="D647" s="178"/>
      <c r="E647" s="178"/>
      <c r="F647" s="178"/>
      <c r="G647" s="178"/>
      <c r="H647" s="178"/>
      <c r="I647" s="178"/>
      <c r="J647" s="178"/>
      <c r="K647" s="178"/>
      <c r="L647" s="16"/>
    </row>
    <row r="648" spans="1:12" s="18" customFormat="1" x14ac:dyDescent="0.2">
      <c r="A648" s="16"/>
      <c r="B648" s="178"/>
      <c r="C648" s="178"/>
      <c r="D648" s="178"/>
      <c r="E648" s="178"/>
      <c r="F648" s="178"/>
      <c r="G648" s="178"/>
      <c r="H648" s="178"/>
      <c r="I648" s="178"/>
      <c r="J648" s="178"/>
      <c r="K648" s="178"/>
      <c r="L648" s="16"/>
    </row>
    <row r="649" spans="1:12" s="18" customFormat="1" x14ac:dyDescent="0.2">
      <c r="A649" s="16"/>
      <c r="B649" s="178"/>
      <c r="C649" s="178"/>
      <c r="D649" s="178"/>
      <c r="E649" s="178"/>
      <c r="F649" s="178"/>
      <c r="G649" s="178"/>
      <c r="H649" s="178"/>
      <c r="I649" s="178"/>
      <c r="J649" s="178"/>
      <c r="K649" s="178"/>
      <c r="L649" s="16"/>
    </row>
    <row r="650" spans="1:12" s="18" customFormat="1" x14ac:dyDescent="0.2">
      <c r="A650" s="16"/>
      <c r="B650" s="178"/>
      <c r="C650" s="178"/>
      <c r="D650" s="178"/>
      <c r="E650" s="178"/>
      <c r="F650" s="178"/>
      <c r="G650" s="178"/>
      <c r="H650" s="178"/>
      <c r="I650" s="178"/>
      <c r="J650" s="178"/>
      <c r="K650" s="178"/>
      <c r="L650" s="16"/>
    </row>
    <row r="651" spans="1:12" s="18" customFormat="1" x14ac:dyDescent="0.2">
      <c r="A651" s="16"/>
      <c r="B651" s="178"/>
      <c r="C651" s="178"/>
      <c r="D651" s="178"/>
      <c r="E651" s="178"/>
      <c r="F651" s="178"/>
      <c r="G651" s="178"/>
      <c r="H651" s="178"/>
      <c r="I651" s="178"/>
      <c r="J651" s="178"/>
      <c r="K651" s="178"/>
      <c r="L651" s="16"/>
    </row>
    <row r="652" spans="1:12" s="18" customFormat="1" x14ac:dyDescent="0.2">
      <c r="A652" s="16"/>
      <c r="B652" s="178"/>
      <c r="C652" s="178"/>
      <c r="D652" s="178"/>
      <c r="E652" s="178"/>
      <c r="F652" s="178"/>
      <c r="G652" s="178"/>
      <c r="H652" s="178"/>
      <c r="I652" s="178"/>
      <c r="J652" s="178"/>
      <c r="K652" s="178"/>
      <c r="L652" s="16"/>
    </row>
    <row r="653" spans="1:12" s="18" customFormat="1" x14ac:dyDescent="0.2">
      <c r="A653" s="16"/>
      <c r="B653" s="178"/>
      <c r="C653" s="178"/>
      <c r="D653" s="178"/>
      <c r="E653" s="178"/>
      <c r="F653" s="178"/>
      <c r="G653" s="178"/>
      <c r="H653" s="178"/>
      <c r="I653" s="178"/>
      <c r="J653" s="178"/>
      <c r="K653" s="178"/>
      <c r="L653" s="16"/>
    </row>
    <row r="654" spans="1:12" s="18" customFormat="1" x14ac:dyDescent="0.2">
      <c r="A654" s="16"/>
      <c r="B654" s="178"/>
      <c r="C654" s="178"/>
      <c r="D654" s="178"/>
      <c r="E654" s="178"/>
      <c r="F654" s="178"/>
      <c r="G654" s="178"/>
      <c r="H654" s="178"/>
      <c r="I654" s="178"/>
      <c r="J654" s="178"/>
      <c r="K654" s="178"/>
      <c r="L654" s="16"/>
    </row>
    <row r="655" spans="1:12" s="18" customFormat="1" x14ac:dyDescent="0.2">
      <c r="A655" s="16"/>
      <c r="B655" s="178"/>
      <c r="C655" s="178"/>
      <c r="D655" s="178"/>
      <c r="E655" s="178"/>
      <c r="F655" s="178"/>
      <c r="G655" s="178"/>
      <c r="H655" s="178"/>
      <c r="I655" s="178"/>
      <c r="J655" s="178"/>
      <c r="K655" s="178"/>
      <c r="L655" s="16"/>
    </row>
    <row r="656" spans="1:12" s="18" customFormat="1" x14ac:dyDescent="0.2">
      <c r="A656" s="16"/>
      <c r="B656" s="178"/>
      <c r="C656" s="178"/>
      <c r="D656" s="178"/>
      <c r="E656" s="178"/>
      <c r="F656" s="178"/>
      <c r="G656" s="178"/>
      <c r="H656" s="178"/>
      <c r="I656" s="178"/>
      <c r="J656" s="178"/>
      <c r="K656" s="178"/>
      <c r="L656" s="16"/>
    </row>
  </sheetData>
  <sheetProtection algorithmName="SHA-512" hashValue="hBZ7pmN2Fo7vtmZ7A1dVhO9SxNHOzDMBN0orAln23Vzgg9pBtk8PPx/txhYrNy90G5sYJ8mG9XTh770caF3Sag==" saltValue="MpUj+GjG7yAYYIO0usTAEg==" spinCount="100000" sheet="1" objects="1" scenarios="1" selectLockedCells="1" selectUnlockedCells="1"/>
  <mergeCells count="204">
    <mergeCell ref="E266:F266"/>
    <mergeCell ref="G266:H266"/>
    <mergeCell ref="G263:H263"/>
    <mergeCell ref="E260:F260"/>
    <mergeCell ref="G260:H260"/>
    <mergeCell ref="E261:F261"/>
    <mergeCell ref="G261:H261"/>
    <mergeCell ref="E262:F262"/>
    <mergeCell ref="G262:H262"/>
    <mergeCell ref="E254:F254"/>
    <mergeCell ref="G259:H259"/>
    <mergeCell ref="G257:H257"/>
    <mergeCell ref="E258:F258"/>
    <mergeCell ref="G258:H258"/>
    <mergeCell ref="E211:F211"/>
    <mergeCell ref="G211:H211"/>
    <mergeCell ref="E213:F213"/>
    <mergeCell ref="G213:H213"/>
    <mergeCell ref="E236:F236"/>
    <mergeCell ref="G236:H236"/>
    <mergeCell ref="G215:H215"/>
    <mergeCell ref="E216:F216"/>
    <mergeCell ref="G216:H216"/>
    <mergeCell ref="E212:F212"/>
    <mergeCell ref="G212:H212"/>
    <mergeCell ref="F78:H78"/>
    <mergeCell ref="F141:H141"/>
    <mergeCell ref="F144:H144"/>
    <mergeCell ref="F147:H147"/>
    <mergeCell ref="E205:F205"/>
    <mergeCell ref="G205:H205"/>
    <mergeCell ref="E206:F206"/>
    <mergeCell ref="G206:H206"/>
    <mergeCell ref="E207:F207"/>
    <mergeCell ref="G207:H207"/>
    <mergeCell ref="E202:F202"/>
    <mergeCell ref="G202:H202"/>
    <mergeCell ref="E203:F203"/>
    <mergeCell ref="G203:H203"/>
    <mergeCell ref="E204:F204"/>
    <mergeCell ref="G204:H204"/>
    <mergeCell ref="G183:H183"/>
    <mergeCell ref="G184:H184"/>
    <mergeCell ref="E199:F199"/>
    <mergeCell ref="G199:H199"/>
    <mergeCell ref="E185:F185"/>
    <mergeCell ref="E186:F186"/>
    <mergeCell ref="E188:F188"/>
    <mergeCell ref="E187:F187"/>
    <mergeCell ref="E210:F210"/>
    <mergeCell ref="G210:H210"/>
    <mergeCell ref="E208:F208"/>
    <mergeCell ref="G208:H208"/>
    <mergeCell ref="E209:F209"/>
    <mergeCell ref="G209:H209"/>
    <mergeCell ref="G231:H231"/>
    <mergeCell ref="E232:F232"/>
    <mergeCell ref="G232:H232"/>
    <mergeCell ref="E230:F230"/>
    <mergeCell ref="G230:H230"/>
    <mergeCell ref="E231:F231"/>
    <mergeCell ref="G214:H214"/>
    <mergeCell ref="E215:F215"/>
    <mergeCell ref="G221:H221"/>
    <mergeCell ref="E222:F222"/>
    <mergeCell ref="G222:H222"/>
    <mergeCell ref="G177:H177"/>
    <mergeCell ref="E181:F181"/>
    <mergeCell ref="E200:F200"/>
    <mergeCell ref="G200:H200"/>
    <mergeCell ref="E201:F201"/>
    <mergeCell ref="E196:J196"/>
    <mergeCell ref="E197:F197"/>
    <mergeCell ref="G197:H197"/>
    <mergeCell ref="E193:F193"/>
    <mergeCell ref="G191:H191"/>
    <mergeCell ref="G193:H193"/>
    <mergeCell ref="E191:F191"/>
    <mergeCell ref="G189:H189"/>
    <mergeCell ref="E182:F182"/>
    <mergeCell ref="E183:F183"/>
    <mergeCell ref="E184:F184"/>
    <mergeCell ref="G182:H182"/>
    <mergeCell ref="E179:F179"/>
    <mergeCell ref="E180:F180"/>
    <mergeCell ref="E190:F190"/>
    <mergeCell ref="G190:H190"/>
    <mergeCell ref="E192:F192"/>
    <mergeCell ref="G192:H192"/>
    <mergeCell ref="E189:F189"/>
    <mergeCell ref="B219:B220"/>
    <mergeCell ref="C219:C220"/>
    <mergeCell ref="D219:D220"/>
    <mergeCell ref="E219:J219"/>
    <mergeCell ref="E220:F220"/>
    <mergeCell ref="G220:H220"/>
    <mergeCell ref="B173:B174"/>
    <mergeCell ref="C173:C174"/>
    <mergeCell ref="D173:D174"/>
    <mergeCell ref="E173:J173"/>
    <mergeCell ref="E174:F174"/>
    <mergeCell ref="G174:H174"/>
    <mergeCell ref="B196:B197"/>
    <mergeCell ref="C196:C197"/>
    <mergeCell ref="D196:D197"/>
    <mergeCell ref="G175:H175"/>
    <mergeCell ref="E175:F175"/>
    <mergeCell ref="G178:H178"/>
    <mergeCell ref="G179:H179"/>
    <mergeCell ref="G180:H180"/>
    <mergeCell ref="G181:H181"/>
    <mergeCell ref="E176:F176"/>
    <mergeCell ref="E177:F177"/>
    <mergeCell ref="E178:F178"/>
    <mergeCell ref="B249:B250"/>
    <mergeCell ref="C249:C250"/>
    <mergeCell ref="D249:D250"/>
    <mergeCell ref="E249:J249"/>
    <mergeCell ref="E250:F250"/>
    <mergeCell ref="G250:H250"/>
    <mergeCell ref="B226:B227"/>
    <mergeCell ref="C226:C227"/>
    <mergeCell ref="D226:D227"/>
    <mergeCell ref="E226:J226"/>
    <mergeCell ref="E227:F227"/>
    <mergeCell ref="G227:H227"/>
    <mergeCell ref="E233:F233"/>
    <mergeCell ref="G233:H233"/>
    <mergeCell ref="E234:F234"/>
    <mergeCell ref="G234:H234"/>
    <mergeCell ref="E235:F235"/>
    <mergeCell ref="G235:H235"/>
    <mergeCell ref="G187:H187"/>
    <mergeCell ref="G185:H185"/>
    <mergeCell ref="G186:H186"/>
    <mergeCell ref="G188:H188"/>
    <mergeCell ref="G176:H176"/>
    <mergeCell ref="I1:K1"/>
    <mergeCell ref="E246:F246"/>
    <mergeCell ref="G246:H246"/>
    <mergeCell ref="E265:F265"/>
    <mergeCell ref="G265:H265"/>
    <mergeCell ref="E242:F242"/>
    <mergeCell ref="G242:H242"/>
    <mergeCell ref="E243:F243"/>
    <mergeCell ref="G243:H243"/>
    <mergeCell ref="E244:F244"/>
    <mergeCell ref="G244:H244"/>
    <mergeCell ref="E245:F245"/>
    <mergeCell ref="G245:H245"/>
    <mergeCell ref="E240:F240"/>
    <mergeCell ref="G240:H240"/>
    <mergeCell ref="G201:H201"/>
    <mergeCell ref="E198:F198"/>
    <mergeCell ref="G198:H198"/>
    <mergeCell ref="E214:F214"/>
    <mergeCell ref="G267:H267"/>
    <mergeCell ref="E252:F252"/>
    <mergeCell ref="G252:H252"/>
    <mergeCell ref="E253:F253"/>
    <mergeCell ref="E251:F251"/>
    <mergeCell ref="G251:H251"/>
    <mergeCell ref="E259:F259"/>
    <mergeCell ref="F301:H301"/>
    <mergeCell ref="E237:F237"/>
    <mergeCell ref="G237:H237"/>
    <mergeCell ref="E238:F238"/>
    <mergeCell ref="G238:H238"/>
    <mergeCell ref="E239:F239"/>
    <mergeCell ref="G239:H239"/>
    <mergeCell ref="E269:F269"/>
    <mergeCell ref="G269:H269"/>
    <mergeCell ref="G254:H254"/>
    <mergeCell ref="E255:F255"/>
    <mergeCell ref="G255:H255"/>
    <mergeCell ref="E256:F256"/>
    <mergeCell ref="G256:H256"/>
    <mergeCell ref="E264:F264"/>
    <mergeCell ref="G264:H264"/>
    <mergeCell ref="E263:F263"/>
    <mergeCell ref="F317:H317"/>
    <mergeCell ref="F321:H321"/>
    <mergeCell ref="G253:H253"/>
    <mergeCell ref="E257:F257"/>
    <mergeCell ref="F24:H24"/>
    <mergeCell ref="F31:H31"/>
    <mergeCell ref="F40:H40"/>
    <mergeCell ref="F112:H112"/>
    <mergeCell ref="F129:H129"/>
    <mergeCell ref="F132:H132"/>
    <mergeCell ref="F298:H298"/>
    <mergeCell ref="E241:F241"/>
    <mergeCell ref="G241:H241"/>
    <mergeCell ref="E160:H160"/>
    <mergeCell ref="E268:F268"/>
    <mergeCell ref="G268:H268"/>
    <mergeCell ref="E223:F223"/>
    <mergeCell ref="G223:H223"/>
    <mergeCell ref="E228:F228"/>
    <mergeCell ref="G228:H228"/>
    <mergeCell ref="E229:F229"/>
    <mergeCell ref="G229:H229"/>
    <mergeCell ref="E221:F221"/>
    <mergeCell ref="E267:F267"/>
  </mergeCells>
  <conditionalFormatting sqref="E2:K2 B14:K14 E18:K18 E35:K35 E48:K48 E116:K116 E125:K125 E136:K136 E152:K152 E173:E174 I174:J174 E196:E197 I197:J197 E219:E220 I220:J220 E226:E227 I227:J227 E249:E250 I250:J250 E294:K294 E307:K307">
    <cfRule type="cellIs" dxfId="119" priority="2752" operator="equal">
      <formula>$F$12</formula>
    </cfRule>
  </conditionalFormatting>
  <conditionalFormatting sqref="E275:K275">
    <cfRule type="cellIs" dxfId="118" priority="2766" operator="equal">
      <formula>$F$12</formula>
    </cfRule>
    <cfRule type="cellIs" dxfId="117" priority="2767" operator="equal">
      <formula>#REF!</formula>
    </cfRule>
  </conditionalFormatting>
  <conditionalFormatting sqref="H20:H22 H27:H29 H33:H34 H36:H38 H42:H44 H47 H50:H58 H60:H67 H69:H76 H82:H90 H92:H100 H102:H110 H114:H115 H118:H119 H121:H124 H126:H127 H134:H135 H137:H139 H149 H162:H164 H171:H174 H190 H194:H197 H213 H217:H220 H224:H227 H243 H247:H250 H266 H270:H272 H278:H280 H282:H283 H286:H288 H290:H293 H295:H296 H303:H304 H308:H310 H312:H313">
    <cfRule type="expression" dxfId="116" priority="2770">
      <formula>$F$12=$H$2</formula>
    </cfRule>
  </conditionalFormatting>
  <conditionalFormatting sqref="J175:J188">
    <cfRule type="iconSet" priority="10">
      <iconSet iconSet="3Arrows" showValue="0">
        <cfvo type="percent" val="0"/>
        <cfvo type="num" val="-0.02" gte="0"/>
        <cfvo type="num" val="0.02" gte="0"/>
      </iconSet>
    </cfRule>
  </conditionalFormatting>
  <conditionalFormatting sqref="J191">
    <cfRule type="iconSet" priority="12">
      <iconSet iconSet="3Arrows" showValue="0">
        <cfvo type="percent" val="0"/>
        <cfvo type="num" val="-0.02" gte="0"/>
        <cfvo type="num" val="0.02" gte="0"/>
      </iconSet>
    </cfRule>
  </conditionalFormatting>
  <conditionalFormatting sqref="J192:J193">
    <cfRule type="iconSet" priority="11">
      <iconSet iconSet="3Arrows" showValue="0">
        <cfvo type="percent" val="0"/>
        <cfvo type="num" val="-0.02" gte="0"/>
        <cfvo type="num" val="0.02" gte="0"/>
      </iconSet>
    </cfRule>
  </conditionalFormatting>
  <conditionalFormatting sqref="J198:J211">
    <cfRule type="iconSet" priority="21">
      <iconSet iconSet="3Arrows" showValue="0">
        <cfvo type="percent" val="0"/>
        <cfvo type="num" val="-0.02" gte="0"/>
        <cfvo type="num" val="0.02" gte="0"/>
      </iconSet>
    </cfRule>
  </conditionalFormatting>
  <conditionalFormatting sqref="J214:J216">
    <cfRule type="iconSet" priority="13">
      <iconSet iconSet="3Arrows" showValue="0">
        <cfvo type="percent" val="0"/>
        <cfvo type="num" val="-0.02" gte="0"/>
        <cfvo type="num" val="0.02" gte="0"/>
      </iconSet>
    </cfRule>
  </conditionalFormatting>
  <conditionalFormatting sqref="J221:J222">
    <cfRule type="iconSet" priority="18">
      <iconSet iconSet="3Arrows" showValue="0">
        <cfvo type="percent" val="0"/>
        <cfvo type="num" val="-0.02" gte="0"/>
        <cfvo type="num" val="0.02" gte="0"/>
      </iconSet>
    </cfRule>
  </conditionalFormatting>
  <conditionalFormatting sqref="J228:J241">
    <cfRule type="iconSet" priority="17">
      <iconSet iconSet="3Arrows" showValue="0">
        <cfvo type="percent" val="0"/>
        <cfvo type="num" val="-0.02" gte="0"/>
        <cfvo type="num" val="0.02" gte="0"/>
      </iconSet>
    </cfRule>
  </conditionalFormatting>
  <conditionalFormatting sqref="J244:J246">
    <cfRule type="iconSet" priority="14">
      <iconSet iconSet="3Arrows" showValue="0">
        <cfvo type="percent" val="0"/>
        <cfvo type="num" val="-0.02" gte="0"/>
        <cfvo type="num" val="0.02" gte="0"/>
      </iconSet>
    </cfRule>
  </conditionalFormatting>
  <conditionalFormatting sqref="J251:J264">
    <cfRule type="iconSet" priority="16">
      <iconSet iconSet="3Arrows" showValue="0">
        <cfvo type="percent" val="0"/>
        <cfvo type="num" val="-0.02" gte="0"/>
        <cfvo type="num" val="0.02" gte="0"/>
      </iconSet>
    </cfRule>
  </conditionalFormatting>
  <conditionalFormatting sqref="J267:J269">
    <cfRule type="iconSet" priority="15">
      <iconSet iconSet="3Arrows" showValue="0">
        <cfvo type="percent" val="0"/>
        <cfvo type="num" val="-0.02" gte="0"/>
        <cfvo type="num" val="0.02" gte="0"/>
      </iconSet>
    </cfRule>
  </conditionalFormatting>
  <pageMargins left="0.7" right="0.7" top="0.75" bottom="0.75" header="0.3" footer="0.3"/>
  <pageSetup paperSize="9" scale="78" orientation="portrait" r:id="rId1"/>
  <rowBreaks count="2" manualBreakCount="2">
    <brk id="80" min="1" max="10" man="1"/>
    <brk id="303" min="1" max="10" man="1"/>
  </rowBreaks>
  <drawing r:id="rId2"/>
  <extLst>
    <ext xmlns:x14="http://schemas.microsoft.com/office/spreadsheetml/2009/9/main" uri="{05C60535-1F16-4fd2-B633-F4F36F0B64E0}">
      <x14:sparklineGroups xmlns:xm="http://schemas.microsoft.com/office/excel/2006/main">
        <x14:sparklineGroup manualMax="0" manualMin="0" lineWeight="2.25" displayEmptyCellsAs="gap" markers="1" first="1" last="1">
          <x14:colorSeries theme="5" tint="-0.499984740745262"/>
          <x14:colorNegative theme="8"/>
          <x14:colorAxis rgb="FF000000"/>
          <x14:colorMarkers theme="7" tint="-0.249977111117893"/>
          <x14:colorFirst theme="7" tint="-0.249977111117893"/>
          <x14:colorLast theme="7" tint="-0.249977111117893"/>
          <x14:colorHigh theme="7" tint="-0.249977111117893"/>
          <x14:colorLow theme="7" tint="-0.249977111117893"/>
          <x14:sparklines>
            <x14:sparkline>
              <xm:f>'1.Fact_Relev'!F55:H55</xm:f>
              <xm:sqref>F78</xm:sqref>
            </x14:sparkline>
          </x14:sparklines>
        </x14:sparklineGroup>
        <x14:sparklineGroup manualMax="0" manualMin="0" lineWeight="2.25" displayEmptyCellsAs="gap" markers="1" first="1" last="1">
          <x14:colorSeries theme="8"/>
          <x14:colorNegative theme="9"/>
          <x14:colorAxis rgb="FF000000"/>
          <x14:colorMarkers theme="8" tint="-0.249977111117893"/>
          <x14:colorFirst theme="8" tint="-0.249977111117893"/>
          <x14:colorLast theme="8" tint="-0.249977111117893"/>
          <x14:colorHigh theme="8" tint="-0.249977111117893"/>
          <x14:colorLow theme="8" tint="-0.249977111117893"/>
          <x14:sparklines>
            <x14:sparkline>
              <xm:f>'1.Fact_Relev'!F89:H89</xm:f>
              <xm:sqref>F112</xm:sqref>
            </x14:sparkline>
          </x14:sparklines>
        </x14:sparklineGroup>
        <x14:sparklineGroup manualMax="0" manualMin="0" lineWeight="2.25" displayEmptyCellsAs="gap" markers="1" first="1" last="1">
          <x14:colorSeries theme="4" tint="-0.499984740745262"/>
          <x14:colorNegative theme="9"/>
          <x14:colorAxis rgb="FF000000"/>
          <x14:colorMarkers theme="8" tint="-0.249977111117893"/>
          <x14:colorFirst theme="8" tint="-0.249977111117893"/>
          <x14:colorLast theme="8" tint="-0.249977111117893"/>
          <x14:colorHigh theme="8" tint="-0.249977111117893"/>
          <x14:colorLow theme="8" tint="-0.249977111117893"/>
          <x14:sparklines>
            <x14:sparkline>
              <xm:f>'1.Fact_Relev'!F139:H139</xm:f>
              <xm:sqref>F147</xm:sqref>
            </x14:sparkline>
          </x14:sparklines>
        </x14:sparklineGroup>
        <x14:sparklineGroup manualMax="0" manualMin="0" lineWeight="2.25" displayEmptyCellsAs="gap" markers="1" first="1" last="1">
          <x14:colorSeries theme="7" tint="-0.249977111117893"/>
          <x14:colorNegative theme="9"/>
          <x14:colorAxis rgb="FF000000"/>
          <x14:colorMarkers theme="9" tint="-0.249977111117893"/>
          <x14:colorFirst theme="9" tint="-0.249977111117893"/>
          <x14:colorLast theme="9" tint="-0.249977111117893"/>
          <x14:colorHigh theme="9" tint="-0.249977111117893"/>
          <x14:colorLow theme="9" tint="-0.249977111117893"/>
          <x14:sparklines>
            <x14:sparkline>
              <xm:f>'1.Fact_Relev'!F138:H138</xm:f>
              <xm:sqref>F144</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'1.Fact_Relev'!F137:H137</xm:f>
              <xm:sqref>F141</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'1.Fact_Relev'!F20:H20</xm:f>
              <xm:sqref>F24</xm:sqref>
            </x14:sparkline>
          </x14:sparklines>
        </x14:sparklineGroup>
        <x14:sparklineGroup manualMax="0" manualMin="0" lineWeight="1.5" displayEmptyCellsAs="gap" markers="1" first="1" last="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'1.Fact_Relev'!F27:H27</xm:f>
              <xm:sqref>F31</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'1.Fact_Relev'!F36:H36</xm:f>
              <xm:sqref>F40</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'1.Fact_Relev'!F126:H126</xm:f>
              <xm:sqref>F129</xm:sqref>
            </x14:sparkline>
          </x14:sparklines>
        </x14:sparklineGroup>
        <x14:sparklineGroup manualMax="0" manualMin="0" lineWeight="2.25" displayEmptyCellsAs="gap" markers="1" first="1" last="1">
          <x14:colorSeries theme="7" tint="-0.249977111117893"/>
          <x14:colorNegative theme="7"/>
          <x14:colorAxis rgb="FF000000"/>
          <x14:colorMarkers theme="7" tint="-0.249977111117893"/>
          <x14:colorFirst theme="7" tint="-0.249977111117893"/>
          <x14:colorLast theme="7" tint="-0.249977111117893"/>
          <x14:colorHigh theme="7" tint="-0.249977111117893"/>
          <x14:colorLow theme="7" tint="-0.249977111117893"/>
          <x14:sparklines>
            <x14:sparkline>
              <xm:f>'1.Fact_Relev'!F127:H127</xm:f>
              <xm:sqref>F132</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'1.Fact_Relev'!F158:H158</xm:f>
              <xm:sqref>E160</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'1.Fact_Relev'!F315:H315</xm:f>
              <xm:sqref>F317</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'1.Fact_Relev'!F296:H296</xm:f>
              <xm:sqref>F301</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'1.Fact_Relev'!F295:H295</xm:f>
              <xm:sqref>F298</xm:sqref>
            </x14:sparkline>
          </x14:sparklines>
        </x14:sparklineGroup>
        <x14:sparklineGroup manualMax="0" manualMin="0" lineWeight="2.25" displayEmptyCellsAs="gap" markers="1" first="1" last="1">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f>'1.Fact_Relev'!F319:H319</xm:f>
              <xm:sqref>F321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Y530"/>
  <sheetViews>
    <sheetView showGridLines="0" zoomScaleNormal="100" workbookViewId="0">
      <pane xSplit="1" ySplit="3" topLeftCell="B4" activePane="bottomRight" state="frozen"/>
      <selection pane="topRight" activeCell="B1" sqref="B1"/>
      <selection pane="bottomLeft" activeCell="A4" sqref="A4"/>
      <selection pane="bottomRight" activeCell="I13" sqref="I13"/>
    </sheetView>
  </sheetViews>
  <sheetFormatPr defaultColWidth="9.140625" defaultRowHeight="12" x14ac:dyDescent="0.2"/>
  <cols>
    <col min="1" max="1" width="3.7109375" style="23" customWidth="1"/>
    <col min="2" max="2" width="5.140625" style="190" customWidth="1"/>
    <col min="3" max="3" width="27.42578125" style="190" customWidth="1"/>
    <col min="4" max="4" width="8.7109375" style="190" customWidth="1"/>
    <col min="5" max="5" width="9.140625" style="190" customWidth="1"/>
    <col min="6" max="7" width="9.28515625" style="190" customWidth="1"/>
    <col min="8" max="8" width="9.42578125" style="190" customWidth="1"/>
    <col min="9" max="9" width="19.28515625" style="190" customWidth="1"/>
    <col min="10" max="11" width="9.28515625" style="190" customWidth="1"/>
    <col min="12" max="12" width="3.7109375" style="23" customWidth="1"/>
    <col min="13" max="51" width="9.140625" style="18"/>
    <col min="52" max="16384" width="9.140625" style="1"/>
  </cols>
  <sheetData>
    <row r="1" spans="2:51" ht="12.75" thickBot="1" x14ac:dyDescent="0.25">
      <c r="B1" s="224"/>
      <c r="C1" s="225" t="s">
        <v>188</v>
      </c>
      <c r="D1" s="226"/>
      <c r="E1" s="226"/>
      <c r="F1" s="226"/>
      <c r="G1" s="226"/>
      <c r="H1" s="37" t="s">
        <v>774</v>
      </c>
      <c r="I1" s="666" t="str">
        <f>'Input PJGD'!J1</f>
        <v>...........</v>
      </c>
      <c r="J1" s="666"/>
      <c r="K1" s="667"/>
    </row>
    <row r="2" spans="2:51" ht="21.6" customHeight="1" thickBot="1" x14ac:dyDescent="0.25">
      <c r="B2" s="227" t="s">
        <v>11</v>
      </c>
      <c r="C2" s="228" t="s">
        <v>14</v>
      </c>
      <c r="D2" s="228" t="s">
        <v>13</v>
      </c>
      <c r="E2" s="229">
        <v>2019</v>
      </c>
      <c r="F2" s="230">
        <v>2020</v>
      </c>
      <c r="G2" s="230">
        <v>2021</v>
      </c>
      <c r="H2" s="230">
        <v>2022</v>
      </c>
      <c r="I2" s="230">
        <v>2023</v>
      </c>
      <c r="J2" s="230">
        <v>2024</v>
      </c>
      <c r="K2" s="230">
        <v>2025</v>
      </c>
    </row>
    <row r="3" spans="2:51" ht="5.25" customHeight="1" x14ac:dyDescent="0.2">
      <c r="B3" s="231"/>
      <c r="C3" s="231"/>
      <c r="D3" s="231"/>
      <c r="E3" s="231"/>
      <c r="F3" s="231"/>
      <c r="G3" s="231"/>
      <c r="H3" s="231"/>
      <c r="I3" s="231"/>
      <c r="J3" s="231"/>
      <c r="K3" s="231"/>
    </row>
    <row r="4" spans="2:51" x14ac:dyDescent="0.2">
      <c r="B4" s="232"/>
      <c r="C4" s="232"/>
      <c r="D4" s="232"/>
      <c r="E4" s="232"/>
      <c r="F4" s="232"/>
      <c r="G4" s="232"/>
      <c r="H4" s="232"/>
      <c r="I4" s="232"/>
      <c r="J4" s="232"/>
      <c r="K4" s="232"/>
    </row>
    <row r="5" spans="2:51" s="23" customFormat="1" x14ac:dyDescent="0.2">
      <c r="B5" s="232"/>
      <c r="C5" s="232"/>
      <c r="D5" s="232"/>
      <c r="E5" s="232"/>
      <c r="F5" s="232"/>
      <c r="G5" s="232"/>
      <c r="H5" s="232"/>
      <c r="I5" s="232"/>
      <c r="J5" s="232"/>
      <c r="K5" s="232"/>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2:51" s="23" customFormat="1" x14ac:dyDescent="0.2">
      <c r="B6" s="232"/>
      <c r="C6" s="232"/>
      <c r="D6" s="232"/>
      <c r="E6" s="232"/>
      <c r="F6" s="232"/>
      <c r="G6" s="232"/>
      <c r="H6" s="232"/>
      <c r="I6" s="232"/>
      <c r="J6" s="232"/>
      <c r="K6" s="232"/>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2:51" s="23" customFormat="1" ht="5.25" customHeight="1" x14ac:dyDescent="0.2">
      <c r="B7" s="232"/>
      <c r="C7" s="232"/>
      <c r="D7" s="232"/>
      <c r="E7" s="232"/>
      <c r="F7" s="232"/>
      <c r="G7" s="232"/>
      <c r="H7" s="232"/>
      <c r="I7" s="232"/>
      <c r="J7" s="232"/>
      <c r="K7" s="232"/>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2:51" s="23" customFormat="1" x14ac:dyDescent="0.2">
      <c r="B8" s="232"/>
      <c r="C8" s="232"/>
      <c r="D8" s="232"/>
      <c r="E8" s="232"/>
      <c r="F8" s="232"/>
      <c r="G8" s="232"/>
      <c r="H8" s="232"/>
      <c r="I8" s="232"/>
      <c r="J8" s="232"/>
      <c r="K8" s="232"/>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2:51" s="23" customFormat="1" x14ac:dyDescent="0.2">
      <c r="B9" s="232"/>
      <c r="C9" s="232"/>
      <c r="D9" s="232"/>
      <c r="E9" s="232"/>
      <c r="F9" s="232"/>
      <c r="G9" s="232"/>
      <c r="H9" s="232"/>
      <c r="I9" s="232"/>
      <c r="J9" s="232"/>
      <c r="K9" s="232"/>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2:51" s="23" customFormat="1" x14ac:dyDescent="0.2">
      <c r="B10" s="232"/>
      <c r="C10" s="232"/>
      <c r="D10" s="232"/>
      <c r="E10" s="232"/>
      <c r="F10" s="232"/>
      <c r="G10" s="232"/>
      <c r="H10" s="232"/>
      <c r="I10" s="232"/>
      <c r="J10" s="232"/>
      <c r="K10" s="232"/>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2:51" s="23" customFormat="1" x14ac:dyDescent="0.2">
      <c r="B11" s="232"/>
      <c r="C11" s="232"/>
      <c r="D11" s="232"/>
      <c r="E11" s="232"/>
      <c r="F11" s="232"/>
      <c r="G11" s="232"/>
      <c r="H11" s="232"/>
      <c r="I11" s="232"/>
      <c r="J11" s="232"/>
      <c r="K11" s="232"/>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2:51" s="23" customFormat="1" ht="6.75" customHeight="1" thickBot="1" x14ac:dyDescent="0.25">
      <c r="B12" s="662"/>
      <c r="C12" s="231"/>
      <c r="D12" s="231"/>
      <c r="E12" s="231"/>
      <c r="F12" s="231"/>
      <c r="G12" s="231"/>
      <c r="H12" s="231"/>
      <c r="I12" s="231"/>
      <c r="J12" s="231"/>
      <c r="K12" s="231"/>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2:51" s="23" customFormat="1" ht="12.75" thickBot="1" x14ac:dyDescent="0.25">
      <c r="B13" s="661"/>
      <c r="C13" s="49" t="s">
        <v>15</v>
      </c>
      <c r="D13" s="50"/>
      <c r="F13" s="51">
        <f>'Input PJGD'!F12</f>
        <v>2022</v>
      </c>
      <c r="G13" s="231"/>
      <c r="H13" s="231"/>
      <c r="I13" s="231"/>
      <c r="J13" s="231"/>
      <c r="K13" s="231"/>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2:51" s="23" customFormat="1" ht="12.75" thickBot="1" x14ac:dyDescent="0.25">
      <c r="B14" s="231"/>
      <c r="C14" s="231"/>
      <c r="D14" s="231"/>
      <c r="E14" s="231"/>
      <c r="F14" s="231"/>
      <c r="G14" s="231"/>
      <c r="H14" s="231"/>
      <c r="I14" s="231"/>
      <c r="J14" s="231"/>
      <c r="K14" s="231"/>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2:51" s="23" customFormat="1" ht="12.75" thickBot="1" x14ac:dyDescent="0.25">
      <c r="B15" s="275" t="s">
        <v>94</v>
      </c>
      <c r="C15" s="53"/>
      <c r="D15" s="53"/>
      <c r="E15" s="53"/>
      <c r="F15" s="53"/>
      <c r="G15" s="53"/>
      <c r="H15" s="53"/>
      <c r="I15" s="53"/>
      <c r="J15" s="53"/>
      <c r="K15" s="54"/>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2:51" s="23" customFormat="1" ht="6.75" customHeight="1" thickBot="1" x14ac:dyDescent="0.25">
      <c r="B16" s="190"/>
      <c r="C16" s="190"/>
      <c r="D16" s="190"/>
      <c r="E16" s="190"/>
      <c r="F16" s="190"/>
      <c r="G16" s="190"/>
      <c r="H16" s="190"/>
      <c r="I16" s="190"/>
      <c r="J16" s="190"/>
      <c r="K16" s="190"/>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s="23" customFormat="1" ht="12.75" thickBot="1" x14ac:dyDescent="0.25">
      <c r="B17" s="55" t="s">
        <v>98</v>
      </c>
      <c r="C17" s="56"/>
      <c r="D17" s="56"/>
      <c r="E17" s="56"/>
      <c r="F17" s="56"/>
      <c r="G17" s="56"/>
      <c r="H17" s="56"/>
      <c r="I17" s="56"/>
      <c r="J17" s="56"/>
      <c r="K17" s="73"/>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s="23" customFormat="1" ht="6.75" customHeight="1" thickBot="1" x14ac:dyDescent="0.25">
      <c r="B18" s="190"/>
      <c r="C18" s="190"/>
      <c r="D18" s="190"/>
      <c r="E18" s="190"/>
      <c r="F18" s="190"/>
      <c r="G18" s="190"/>
      <c r="H18" s="190"/>
      <c r="I18" s="190"/>
      <c r="J18" s="190"/>
      <c r="K18" s="190"/>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s="23" customFormat="1" ht="14.25" customHeight="1" thickBot="1" x14ac:dyDescent="0.25">
      <c r="B19" s="132" t="s">
        <v>294</v>
      </c>
      <c r="C19" s="75"/>
      <c r="D19" s="75"/>
      <c r="E19" s="75"/>
      <c r="F19" s="75"/>
      <c r="G19" s="75"/>
      <c r="H19" s="75"/>
      <c r="I19" s="75"/>
      <c r="J19" s="75"/>
      <c r="K19" s="77"/>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s="23" customFormat="1" ht="6.75" customHeight="1" x14ac:dyDescent="0.2">
      <c r="B20" s="190"/>
      <c r="C20" s="190"/>
      <c r="D20" s="190"/>
      <c r="E20" s="190"/>
      <c r="F20" s="190"/>
      <c r="G20" s="190"/>
      <c r="H20" s="190"/>
      <c r="I20" s="190"/>
      <c r="J20" s="190"/>
      <c r="K20" s="190"/>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x14ac:dyDescent="0.2">
      <c r="B21" s="43" t="s">
        <v>364</v>
      </c>
      <c r="C21" s="204"/>
      <c r="D21" s="72"/>
      <c r="E21" s="72"/>
      <c r="F21" s="72"/>
      <c r="G21" s="72"/>
      <c r="H21" s="72"/>
      <c r="I21" s="72"/>
      <c r="J21" s="72"/>
      <c r="K21" s="72"/>
    </row>
    <row r="22" spans="1:51" s="23" customFormat="1" x14ac:dyDescent="0.2">
      <c r="B22" s="43" t="s">
        <v>365</v>
      </c>
      <c r="C22" s="204"/>
      <c r="D22" s="72"/>
      <c r="E22" s="72"/>
      <c r="F22" s="72"/>
      <c r="G22" s="72"/>
      <c r="H22" s="72"/>
      <c r="I22" s="72"/>
      <c r="J22" s="72"/>
      <c r="K22" s="72"/>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s="23" customFormat="1" ht="6.75" customHeight="1" thickBot="1" x14ac:dyDescent="0.25">
      <c r="B23" s="190"/>
      <c r="C23" s="190"/>
      <c r="D23" s="190"/>
      <c r="E23" s="190"/>
      <c r="F23" s="190"/>
      <c r="G23" s="190"/>
      <c r="H23" s="190"/>
      <c r="I23" s="190"/>
      <c r="J23" s="190"/>
      <c r="K23" s="190"/>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s="18" customFormat="1" ht="12.75" thickBot="1" x14ac:dyDescent="0.25">
      <c r="A24" s="23"/>
      <c r="B24" s="705" t="s">
        <v>11</v>
      </c>
      <c r="C24" s="707" t="s">
        <v>14</v>
      </c>
      <c r="D24" s="728" t="s">
        <v>344</v>
      </c>
      <c r="E24" s="712"/>
      <c r="F24" s="707" t="s">
        <v>13</v>
      </c>
      <c r="G24" s="707" t="s">
        <v>331</v>
      </c>
      <c r="H24" s="277" t="s">
        <v>332</v>
      </c>
      <c r="I24" s="707" t="s">
        <v>334</v>
      </c>
      <c r="J24" s="705" t="s">
        <v>214</v>
      </c>
      <c r="K24" s="726"/>
      <c r="L24" s="23"/>
    </row>
    <row r="25" spans="1:51" s="18" customFormat="1" ht="12.75" thickBot="1" x14ac:dyDescent="0.25">
      <c r="A25" s="23"/>
      <c r="B25" s="706"/>
      <c r="C25" s="708"/>
      <c r="D25" s="711" t="s">
        <v>333</v>
      </c>
      <c r="E25" s="712"/>
      <c r="F25" s="708"/>
      <c r="G25" s="708"/>
      <c r="H25" s="279">
        <f>F13</f>
        <v>2022</v>
      </c>
      <c r="I25" s="708"/>
      <c r="J25" s="706"/>
      <c r="K25" s="727"/>
      <c r="L25" s="23"/>
    </row>
    <row r="26" spans="1:51" s="18" customFormat="1" ht="12.75" x14ac:dyDescent="0.2">
      <c r="A26" s="23"/>
      <c r="B26" s="280" t="s">
        <v>326</v>
      </c>
      <c r="C26" s="281"/>
      <c r="D26" s="281"/>
      <c r="E26" s="281"/>
      <c r="F26" s="281"/>
      <c r="G26" s="281"/>
      <c r="H26" s="281"/>
      <c r="I26" s="281"/>
      <c r="J26" s="281"/>
      <c r="K26" s="282"/>
      <c r="L26" s="23"/>
      <c r="M26" s="30"/>
    </row>
    <row r="27" spans="1:51" s="18" customFormat="1" x14ac:dyDescent="0.2">
      <c r="A27" s="23"/>
      <c r="B27" s="283" t="s">
        <v>81</v>
      </c>
      <c r="C27" s="284" t="s">
        <v>327</v>
      </c>
      <c r="D27" s="724"/>
      <c r="E27" s="725"/>
      <c r="F27" s="81" t="s">
        <v>199</v>
      </c>
      <c r="G27" s="434"/>
      <c r="H27" s="434"/>
      <c r="I27" s="385"/>
      <c r="J27" s="722"/>
      <c r="K27" s="723"/>
      <c r="L27" s="23"/>
      <c r="N27" s="386" t="s">
        <v>347</v>
      </c>
    </row>
    <row r="28" spans="1:51" s="18" customFormat="1" x14ac:dyDescent="0.2">
      <c r="A28" s="23"/>
      <c r="B28" s="286"/>
      <c r="C28" s="287" t="s">
        <v>328</v>
      </c>
      <c r="D28" s="713" t="s">
        <v>470</v>
      </c>
      <c r="E28" s="714"/>
      <c r="F28" s="81" t="s">
        <v>199</v>
      </c>
      <c r="G28" s="221"/>
      <c r="H28" s="221"/>
      <c r="I28" s="381"/>
      <c r="J28" s="709"/>
      <c r="K28" s="710"/>
      <c r="L28" s="23"/>
      <c r="N28" s="386" t="s">
        <v>348</v>
      </c>
    </row>
    <row r="29" spans="1:51" s="18" customFormat="1" ht="23.25" customHeight="1" x14ac:dyDescent="0.2">
      <c r="A29" s="23"/>
      <c r="B29" s="286"/>
      <c r="C29" s="287" t="s">
        <v>329</v>
      </c>
      <c r="D29" s="713" t="s">
        <v>471</v>
      </c>
      <c r="E29" s="714"/>
      <c r="F29" s="81" t="s">
        <v>199</v>
      </c>
      <c r="G29" s="221"/>
      <c r="H29" s="221"/>
      <c r="I29" s="381"/>
      <c r="J29" s="709"/>
      <c r="K29" s="710"/>
      <c r="L29" s="23"/>
      <c r="N29" s="386" t="s">
        <v>350</v>
      </c>
    </row>
    <row r="30" spans="1:51" s="18" customFormat="1" ht="21.75" customHeight="1" x14ac:dyDescent="0.2">
      <c r="A30" s="23"/>
      <c r="B30" s="286"/>
      <c r="C30" s="287" t="s">
        <v>330</v>
      </c>
      <c r="D30" s="713" t="s">
        <v>471</v>
      </c>
      <c r="E30" s="714"/>
      <c r="F30" s="81" t="s">
        <v>199</v>
      </c>
      <c r="G30" s="221"/>
      <c r="H30" s="221"/>
      <c r="I30" s="381"/>
      <c r="J30" s="709"/>
      <c r="K30" s="710"/>
      <c r="L30" s="23"/>
      <c r="N30" s="386" t="s">
        <v>349</v>
      </c>
    </row>
    <row r="31" spans="1:51" s="18" customFormat="1" ht="24" x14ac:dyDescent="0.2">
      <c r="A31" s="23"/>
      <c r="B31" s="283" t="s">
        <v>200</v>
      </c>
      <c r="C31" s="284" t="s">
        <v>404</v>
      </c>
      <c r="D31" s="724"/>
      <c r="E31" s="725"/>
      <c r="F31" s="81" t="s">
        <v>199</v>
      </c>
      <c r="G31" s="434"/>
      <c r="H31" s="434"/>
      <c r="I31" s="381"/>
      <c r="J31" s="722"/>
      <c r="K31" s="723"/>
      <c r="L31" s="23"/>
      <c r="N31" s="386" t="s">
        <v>475</v>
      </c>
    </row>
    <row r="32" spans="1:51" s="18" customFormat="1" x14ac:dyDescent="0.2">
      <c r="A32" s="23"/>
      <c r="B32" s="719" t="s">
        <v>68</v>
      </c>
      <c r="C32" s="719" t="s">
        <v>335</v>
      </c>
      <c r="D32" s="715" t="s">
        <v>469</v>
      </c>
      <c r="E32" s="716"/>
      <c r="F32" s="81" t="s">
        <v>199</v>
      </c>
      <c r="G32" s="435"/>
      <c r="H32" s="435"/>
      <c r="I32" s="741"/>
      <c r="J32" s="733"/>
      <c r="K32" s="734"/>
      <c r="L32" s="23"/>
      <c r="N32" s="386" t="s">
        <v>352</v>
      </c>
    </row>
    <row r="33" spans="1:14" s="18" customFormat="1" x14ac:dyDescent="0.2">
      <c r="A33" s="23"/>
      <c r="B33" s="720"/>
      <c r="C33" s="720"/>
      <c r="D33" s="717"/>
      <c r="E33" s="718"/>
      <c r="F33" s="81" t="s">
        <v>336</v>
      </c>
      <c r="G33" s="221"/>
      <c r="H33" s="221"/>
      <c r="I33" s="742"/>
      <c r="J33" s="737"/>
      <c r="K33" s="738"/>
      <c r="L33" s="23"/>
      <c r="N33" s="386" t="s">
        <v>351</v>
      </c>
    </row>
    <row r="34" spans="1:14" s="18" customFormat="1" ht="21.75" customHeight="1" x14ac:dyDescent="0.2">
      <c r="A34" s="23"/>
      <c r="B34" s="719" t="s">
        <v>70</v>
      </c>
      <c r="C34" s="719" t="s">
        <v>405</v>
      </c>
      <c r="D34" s="715" t="s">
        <v>472</v>
      </c>
      <c r="E34" s="716"/>
      <c r="F34" s="81" t="s">
        <v>199</v>
      </c>
      <c r="G34" s="221"/>
      <c r="H34" s="221"/>
      <c r="I34" s="741"/>
      <c r="J34" s="729"/>
      <c r="K34" s="730"/>
      <c r="L34" s="23"/>
    </row>
    <row r="35" spans="1:14" s="18" customFormat="1" ht="26.25" customHeight="1" x14ac:dyDescent="0.2">
      <c r="A35" s="23"/>
      <c r="B35" s="721"/>
      <c r="C35" s="721"/>
      <c r="D35" s="717"/>
      <c r="E35" s="718"/>
      <c r="F35" s="81" t="s">
        <v>336</v>
      </c>
      <c r="G35" s="436"/>
      <c r="H35" s="436"/>
      <c r="I35" s="742"/>
      <c r="J35" s="731"/>
      <c r="K35" s="732"/>
      <c r="L35" s="23"/>
    </row>
    <row r="36" spans="1:14" s="18" customFormat="1" ht="12.75" x14ac:dyDescent="0.2">
      <c r="A36" s="23"/>
      <c r="B36" s="290" t="s">
        <v>337</v>
      </c>
      <c r="C36" s="291"/>
      <c r="D36" s="292"/>
      <c r="E36" s="292"/>
      <c r="F36" s="291"/>
      <c r="G36" s="293"/>
      <c r="H36" s="293"/>
      <c r="I36" s="291"/>
      <c r="J36" s="291"/>
      <c r="K36" s="294"/>
      <c r="L36" s="23"/>
      <c r="M36" s="30"/>
    </row>
    <row r="37" spans="1:14" s="18" customFormat="1" x14ac:dyDescent="0.2">
      <c r="A37" s="23"/>
      <c r="B37" s="719" t="s">
        <v>71</v>
      </c>
      <c r="C37" s="719" t="s">
        <v>338</v>
      </c>
      <c r="D37" s="715" t="s">
        <v>469</v>
      </c>
      <c r="E37" s="716"/>
      <c r="F37" s="81" t="s">
        <v>199</v>
      </c>
      <c r="G37" s="221"/>
      <c r="H37" s="221"/>
      <c r="I37" s="741"/>
      <c r="J37" s="729"/>
      <c r="K37" s="730"/>
      <c r="L37" s="23"/>
    </row>
    <row r="38" spans="1:14" s="18" customFormat="1" x14ac:dyDescent="0.2">
      <c r="A38" s="23"/>
      <c r="B38" s="720"/>
      <c r="C38" s="720"/>
      <c r="D38" s="717"/>
      <c r="E38" s="718"/>
      <c r="F38" s="81" t="s">
        <v>336</v>
      </c>
      <c r="G38" s="221"/>
      <c r="H38" s="221"/>
      <c r="I38" s="742"/>
      <c r="J38" s="731"/>
      <c r="K38" s="732"/>
      <c r="L38" s="23"/>
    </row>
    <row r="39" spans="1:14" s="18" customFormat="1" x14ac:dyDescent="0.2">
      <c r="A39" s="23"/>
      <c r="B39" s="719" t="s">
        <v>91</v>
      </c>
      <c r="C39" s="719" t="s">
        <v>407</v>
      </c>
      <c r="D39" s="715"/>
      <c r="E39" s="716"/>
      <c r="F39" s="81" t="s">
        <v>199</v>
      </c>
      <c r="G39" s="221"/>
      <c r="H39" s="221"/>
      <c r="I39" s="741"/>
      <c r="J39" s="729"/>
      <c r="K39" s="730"/>
      <c r="L39" s="23"/>
    </row>
    <row r="40" spans="1:14" s="18" customFormat="1" x14ac:dyDescent="0.2">
      <c r="A40" s="23"/>
      <c r="B40" s="720"/>
      <c r="C40" s="720"/>
      <c r="D40" s="717"/>
      <c r="E40" s="718"/>
      <c r="F40" s="81" t="s">
        <v>336</v>
      </c>
      <c r="G40" s="221"/>
      <c r="H40" s="221"/>
      <c r="I40" s="742"/>
      <c r="J40" s="731"/>
      <c r="K40" s="732"/>
      <c r="L40" s="23"/>
    </row>
    <row r="41" spans="1:14" s="18" customFormat="1" x14ac:dyDescent="0.2">
      <c r="A41" s="23"/>
      <c r="B41" s="719" t="s">
        <v>92</v>
      </c>
      <c r="C41" s="719" t="s">
        <v>339</v>
      </c>
      <c r="D41" s="715" t="s">
        <v>473</v>
      </c>
      <c r="E41" s="716"/>
      <c r="F41" s="81" t="s">
        <v>199</v>
      </c>
      <c r="G41" s="221"/>
      <c r="H41" s="221"/>
      <c r="I41" s="741"/>
      <c r="J41" s="729"/>
      <c r="K41" s="730"/>
      <c r="L41" s="23"/>
    </row>
    <row r="42" spans="1:14" s="18" customFormat="1" x14ac:dyDescent="0.2">
      <c r="A42" s="23"/>
      <c r="B42" s="720"/>
      <c r="C42" s="720"/>
      <c r="D42" s="717"/>
      <c r="E42" s="718"/>
      <c r="F42" s="81" t="s">
        <v>336</v>
      </c>
      <c r="G42" s="221"/>
      <c r="H42" s="221"/>
      <c r="I42" s="742"/>
      <c r="J42" s="731"/>
      <c r="K42" s="732"/>
      <c r="L42" s="23"/>
    </row>
    <row r="43" spans="1:14" s="18" customFormat="1" ht="12" customHeight="1" x14ac:dyDescent="0.2">
      <c r="A43" s="23"/>
      <c r="B43" s="719" t="s">
        <v>203</v>
      </c>
      <c r="C43" s="719" t="s">
        <v>406</v>
      </c>
      <c r="D43" s="715" t="s">
        <v>473</v>
      </c>
      <c r="E43" s="716"/>
      <c r="F43" s="81" t="s">
        <v>199</v>
      </c>
      <c r="G43" s="221"/>
      <c r="H43" s="221"/>
      <c r="I43" s="741"/>
      <c r="J43" s="729"/>
      <c r="K43" s="730"/>
      <c r="L43" s="23"/>
    </row>
    <row r="44" spans="1:14" s="18" customFormat="1" x14ac:dyDescent="0.2">
      <c r="A44" s="23"/>
      <c r="B44" s="720"/>
      <c r="C44" s="720"/>
      <c r="D44" s="717"/>
      <c r="E44" s="718"/>
      <c r="F44" s="81" t="s">
        <v>336</v>
      </c>
      <c r="G44" s="221"/>
      <c r="H44" s="221"/>
      <c r="I44" s="742"/>
      <c r="J44" s="731"/>
      <c r="K44" s="732"/>
      <c r="L44" s="23"/>
    </row>
    <row r="45" spans="1:14" s="18" customFormat="1" ht="12.75" x14ac:dyDescent="0.2">
      <c r="A45" s="23"/>
      <c r="B45" s="290" t="s">
        <v>341</v>
      </c>
      <c r="C45" s="291"/>
      <c r="D45" s="292"/>
      <c r="E45" s="292"/>
      <c r="F45" s="291"/>
      <c r="G45" s="293"/>
      <c r="H45" s="293"/>
      <c r="I45" s="291"/>
      <c r="J45" s="291"/>
      <c r="K45" s="294"/>
      <c r="L45" s="23"/>
      <c r="M45" s="30"/>
    </row>
    <row r="46" spans="1:14" s="18" customFormat="1" x14ac:dyDescent="0.2">
      <c r="A46" s="23"/>
      <c r="B46" s="719" t="s">
        <v>204</v>
      </c>
      <c r="C46" s="719" t="s">
        <v>343</v>
      </c>
      <c r="D46" s="715"/>
      <c r="E46" s="716"/>
      <c r="F46" s="81" t="s">
        <v>199</v>
      </c>
      <c r="G46" s="221"/>
      <c r="H46" s="221"/>
      <c r="I46" s="743"/>
      <c r="J46" s="733"/>
      <c r="K46" s="734"/>
      <c r="L46" s="23"/>
    </row>
    <row r="47" spans="1:14" s="18" customFormat="1" x14ac:dyDescent="0.2">
      <c r="A47" s="23"/>
      <c r="B47" s="721"/>
      <c r="C47" s="721"/>
      <c r="D47" s="746"/>
      <c r="E47" s="747"/>
      <c r="F47" s="81" t="s">
        <v>336</v>
      </c>
      <c r="G47" s="221"/>
      <c r="H47" s="221"/>
      <c r="I47" s="744"/>
      <c r="J47" s="735"/>
      <c r="K47" s="736"/>
      <c r="L47" s="23"/>
    </row>
    <row r="48" spans="1:14" s="18" customFormat="1" x14ac:dyDescent="0.2">
      <c r="A48" s="23"/>
      <c r="B48" s="720"/>
      <c r="C48" s="720"/>
      <c r="D48" s="717"/>
      <c r="E48" s="718"/>
      <c r="F48" s="81" t="s">
        <v>340</v>
      </c>
      <c r="G48" s="221"/>
      <c r="H48" s="221"/>
      <c r="I48" s="745"/>
      <c r="J48" s="737"/>
      <c r="K48" s="738"/>
      <c r="L48" s="23"/>
    </row>
    <row r="49" spans="1:51" s="18" customFormat="1" x14ac:dyDescent="0.2">
      <c r="A49" s="23"/>
      <c r="B49" s="665" t="s">
        <v>205</v>
      </c>
      <c r="C49" s="664" t="s">
        <v>342</v>
      </c>
      <c r="D49" s="740"/>
      <c r="E49" s="740"/>
      <c r="F49" s="78" t="s">
        <v>199</v>
      </c>
      <c r="G49" s="221"/>
      <c r="H49" s="221"/>
      <c r="I49" s="743"/>
      <c r="J49" s="729"/>
      <c r="K49" s="730"/>
      <c r="L49" s="23"/>
    </row>
    <row r="50" spans="1:51" s="23" customFormat="1" x14ac:dyDescent="0.2">
      <c r="B50" s="665"/>
      <c r="C50" s="664"/>
      <c r="D50" s="740"/>
      <c r="E50" s="740"/>
      <c r="F50" s="78" t="s">
        <v>336</v>
      </c>
      <c r="G50" s="45"/>
      <c r="H50" s="45"/>
      <c r="I50" s="745"/>
      <c r="J50" s="731"/>
      <c r="K50" s="732"/>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row>
    <row r="51" spans="1:51" s="23" customFormat="1" x14ac:dyDescent="0.2">
      <c r="B51" s="179"/>
      <c r="C51" s="190"/>
      <c r="D51" s="190"/>
      <c r="E51" s="190"/>
      <c r="F51" s="190"/>
      <c r="G51" s="190"/>
      <c r="H51" s="190"/>
      <c r="I51" s="190"/>
      <c r="J51" s="190"/>
      <c r="K51" s="190"/>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row>
    <row r="52" spans="1:51" s="23" customFormat="1" ht="12.75" thickBot="1" x14ac:dyDescent="0.25">
      <c r="B52" s="179"/>
      <c r="C52" s="190"/>
      <c r="D52" s="190"/>
      <c r="E52" s="190"/>
      <c r="F52" s="190"/>
      <c r="G52" s="190"/>
      <c r="H52" s="190"/>
      <c r="I52" s="190"/>
      <c r="J52" s="190"/>
      <c r="K52" s="190"/>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1" s="23" customFormat="1" ht="15" customHeight="1" thickBot="1" x14ac:dyDescent="0.25">
      <c r="B53" s="132" t="s">
        <v>295</v>
      </c>
      <c r="C53" s="75"/>
      <c r="D53" s="75"/>
      <c r="E53" s="75"/>
      <c r="F53" s="75"/>
      <c r="G53" s="75"/>
      <c r="H53" s="75"/>
      <c r="I53" s="75"/>
      <c r="J53" s="75"/>
      <c r="K53" s="77"/>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row>
    <row r="54" spans="1:51" s="23" customFormat="1" ht="6.75" customHeight="1" x14ac:dyDescent="0.2">
      <c r="B54" s="190"/>
      <c r="C54" s="190"/>
      <c r="D54" s="190"/>
      <c r="E54" s="190"/>
      <c r="F54" s="190"/>
      <c r="G54" s="190"/>
      <c r="H54" s="190"/>
      <c r="I54" s="190"/>
      <c r="J54" s="190"/>
      <c r="K54" s="190"/>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row>
    <row r="55" spans="1:51" s="18" customFormat="1" ht="24" x14ac:dyDescent="0.2">
      <c r="A55" s="23"/>
      <c r="B55" s="123" t="s">
        <v>11</v>
      </c>
      <c r="C55" s="123" t="s">
        <v>14</v>
      </c>
      <c r="D55" s="123" t="s">
        <v>13</v>
      </c>
      <c r="E55" s="123">
        <v>2019</v>
      </c>
      <c r="F55" s="123">
        <v>2020</v>
      </c>
      <c r="G55" s="123">
        <v>2021</v>
      </c>
      <c r="H55" s="123">
        <v>2022</v>
      </c>
      <c r="I55" s="123">
        <v>2023</v>
      </c>
      <c r="J55" s="123">
        <v>2024</v>
      </c>
      <c r="K55" s="123">
        <v>2025</v>
      </c>
      <c r="L55" s="23"/>
    </row>
    <row r="56" spans="1:51" s="18" customFormat="1" ht="12.75" x14ac:dyDescent="0.2">
      <c r="A56" s="23"/>
      <c r="B56" s="290" t="s">
        <v>130</v>
      </c>
      <c r="C56" s="291"/>
      <c r="D56" s="291"/>
      <c r="E56" s="291"/>
      <c r="F56" s="291"/>
      <c r="G56" s="291"/>
      <c r="H56" s="291"/>
      <c r="I56" s="291"/>
      <c r="J56" s="291"/>
      <c r="K56" s="294"/>
      <c r="L56" s="23"/>
      <c r="M56" s="30" t="s">
        <v>267</v>
      </c>
    </row>
    <row r="57" spans="1:51" ht="3" customHeight="1" x14ac:dyDescent="0.2">
      <c r="B57" s="417"/>
      <c r="K57" s="418"/>
    </row>
    <row r="58" spans="1:51" s="18" customFormat="1" ht="33.75" x14ac:dyDescent="0.2">
      <c r="A58" s="23"/>
      <c r="B58" s="704" t="s">
        <v>9</v>
      </c>
      <c r="C58" s="701" t="s">
        <v>93</v>
      </c>
      <c r="D58" s="210" t="s">
        <v>500</v>
      </c>
      <c r="E58" s="211">
        <v>0.52</v>
      </c>
      <c r="F58" s="211">
        <v>0.52</v>
      </c>
      <c r="G58" s="211">
        <v>0.7</v>
      </c>
      <c r="H58" s="211">
        <v>0.7</v>
      </c>
      <c r="I58" s="211">
        <v>0.7</v>
      </c>
      <c r="J58" s="211">
        <v>0.7</v>
      </c>
      <c r="K58" s="211">
        <v>0.7</v>
      </c>
      <c r="L58" s="23"/>
    </row>
    <row r="59" spans="1:51" s="18" customFormat="1" ht="33.75" x14ac:dyDescent="0.2">
      <c r="A59" s="23"/>
      <c r="B59" s="702"/>
      <c r="C59" s="702"/>
      <c r="D59" s="189" t="s">
        <v>487</v>
      </c>
      <c r="E59" s="383">
        <f>'Input PJGD'!F222</f>
        <v>0.42</v>
      </c>
      <c r="F59" s="383">
        <f>'Input PJGD'!G222</f>
        <v>0.6</v>
      </c>
      <c r="G59" s="383">
        <f>'Input PJGD'!H222</f>
        <v>0.6</v>
      </c>
      <c r="H59" s="383">
        <f>'Input PJGD'!I222</f>
        <v>0.6</v>
      </c>
      <c r="I59" s="383">
        <f>'Input PJGD'!J222</f>
        <v>0.6</v>
      </c>
      <c r="J59" s="383">
        <f>'Input PJGD'!K222</f>
        <v>0.65</v>
      </c>
      <c r="K59" s="383">
        <f>'Input PJGD'!L222</f>
        <v>0.65</v>
      </c>
      <c r="L59" s="23"/>
    </row>
    <row r="60" spans="1:51" s="18" customFormat="1" ht="22.5" x14ac:dyDescent="0.2">
      <c r="A60" s="23"/>
      <c r="B60" s="703"/>
      <c r="C60" s="703"/>
      <c r="D60" s="189" t="s">
        <v>488</v>
      </c>
      <c r="E60" s="383" t="str">
        <f>'Input MONITORIZARE'!F453</f>
        <v>na</v>
      </c>
      <c r="F60" s="383" t="str">
        <f>'Input MONITORIZARE'!G453</f>
        <v>na</v>
      </c>
      <c r="G60" s="383" t="str">
        <f>'Input MONITORIZARE'!H453</f>
        <v>na</v>
      </c>
      <c r="H60" s="383" t="str">
        <f>'Input MONITORIZARE'!I453</f>
        <v>na</v>
      </c>
      <c r="I60" s="383" t="str">
        <f>'Input MONITORIZARE'!J453</f>
        <v>na</v>
      </c>
      <c r="J60" s="383" t="str">
        <f>'Input MONITORIZARE'!K453</f>
        <v>na</v>
      </c>
      <c r="K60" s="383" t="str">
        <f>'Input MONITORIZARE'!L453</f>
        <v>na</v>
      </c>
      <c r="L60" s="23"/>
    </row>
    <row r="61" spans="1:51" ht="3" customHeight="1" x14ac:dyDescent="0.2">
      <c r="B61" s="406"/>
      <c r="C61" s="407"/>
      <c r="D61" s="407"/>
      <c r="E61" s="407"/>
      <c r="F61" s="407"/>
      <c r="G61" s="407"/>
      <c r="H61" s="407"/>
      <c r="I61" s="407"/>
      <c r="J61" s="407"/>
      <c r="K61" s="408"/>
    </row>
    <row r="62" spans="1:51" s="18" customFormat="1" ht="26.25" customHeight="1" x14ac:dyDescent="0.2">
      <c r="A62" s="23"/>
      <c r="B62" s="174"/>
      <c r="C62" s="250" t="s">
        <v>477</v>
      </c>
      <c r="D62" s="251"/>
      <c r="E62" s="405"/>
      <c r="F62" s="681"/>
      <c r="G62" s="681"/>
      <c r="H62" s="681"/>
      <c r="I62" s="405"/>
      <c r="J62" s="405"/>
      <c r="K62" s="409"/>
      <c r="L62" s="23"/>
    </row>
    <row r="63" spans="1:51" ht="3" customHeight="1" x14ac:dyDescent="0.2">
      <c r="B63" s="410"/>
      <c r="C63" s="411"/>
      <c r="D63" s="411"/>
      <c r="E63" s="411"/>
      <c r="F63" s="411"/>
      <c r="G63" s="411"/>
      <c r="H63" s="411"/>
      <c r="I63" s="411"/>
      <c r="J63" s="411"/>
      <c r="K63" s="412"/>
    </row>
    <row r="64" spans="1:51" s="18" customFormat="1" ht="15.75" customHeight="1" x14ac:dyDescent="0.2">
      <c r="A64" s="23"/>
      <c r="B64" s="64" t="s">
        <v>100</v>
      </c>
      <c r="C64" s="69" t="s">
        <v>245</v>
      </c>
      <c r="D64" s="66" t="s">
        <v>36</v>
      </c>
      <c r="E64" s="188" t="str">
        <f t="shared" ref="E64:K64" si="0">IF(E59=0,"na",IF(E60="na","na",E60/E59-1))</f>
        <v>na</v>
      </c>
      <c r="F64" s="188" t="str">
        <f t="shared" si="0"/>
        <v>na</v>
      </c>
      <c r="G64" s="188" t="str">
        <f t="shared" si="0"/>
        <v>na</v>
      </c>
      <c r="H64" s="188" t="str">
        <f t="shared" si="0"/>
        <v>na</v>
      </c>
      <c r="I64" s="188" t="str">
        <f t="shared" si="0"/>
        <v>na</v>
      </c>
      <c r="J64" s="188" t="str">
        <f t="shared" si="0"/>
        <v>na</v>
      </c>
      <c r="K64" s="188" t="str">
        <f t="shared" si="0"/>
        <v>na</v>
      </c>
      <c r="L64" s="23"/>
    </row>
    <row r="65" spans="1:21" s="18" customFormat="1" ht="15.75" customHeight="1" x14ac:dyDescent="0.2">
      <c r="A65" s="23"/>
      <c r="B65" s="64" t="s">
        <v>481</v>
      </c>
      <c r="C65" s="69" t="s">
        <v>480</v>
      </c>
      <c r="D65" s="66" t="s">
        <v>36</v>
      </c>
      <c r="E65" s="188" t="str">
        <f>IF(E64="na","na",IF(E60=0,"na",E60/E58-1))</f>
        <v>na</v>
      </c>
      <c r="F65" s="188" t="str">
        <f>IF(F64="na","na",IF(F60=0,"na",F60/F58-1))</f>
        <v>na</v>
      </c>
      <c r="G65" s="188" t="str">
        <f t="shared" ref="G65:K65" si="1">IF(G64="na","na",IF(G60=0,"na",G60/G58-1))</f>
        <v>na</v>
      </c>
      <c r="H65" s="188" t="str">
        <f t="shared" si="1"/>
        <v>na</v>
      </c>
      <c r="I65" s="188" t="str">
        <f t="shared" si="1"/>
        <v>na</v>
      </c>
      <c r="J65" s="188" t="str">
        <f t="shared" si="1"/>
        <v>na</v>
      </c>
      <c r="K65" s="188" t="str">
        <f t="shared" si="1"/>
        <v>na</v>
      </c>
      <c r="L65" s="23"/>
    </row>
    <row r="66" spans="1:21" s="18" customFormat="1" ht="12.75" x14ac:dyDescent="0.2">
      <c r="A66" s="23"/>
      <c r="B66" s="290" t="s">
        <v>268</v>
      </c>
      <c r="C66" s="291"/>
      <c r="D66" s="291"/>
      <c r="E66" s="291"/>
      <c r="F66" s="291"/>
      <c r="G66" s="291"/>
      <c r="H66" s="291"/>
      <c r="I66" s="291"/>
      <c r="J66" s="291"/>
      <c r="K66" s="294"/>
      <c r="L66" s="23"/>
      <c r="M66" s="30" t="s">
        <v>269</v>
      </c>
    </row>
    <row r="67" spans="1:21" s="18" customFormat="1" ht="33.75" x14ac:dyDescent="0.2">
      <c r="A67" s="23"/>
      <c r="B67" s="701" t="s">
        <v>276</v>
      </c>
      <c r="C67" s="701" t="s">
        <v>491</v>
      </c>
      <c r="D67" s="210" t="s">
        <v>500</v>
      </c>
      <c r="E67" s="211">
        <f>'Input PJGD'!F228</f>
        <v>0</v>
      </c>
      <c r="F67" s="211">
        <f>'Input PJGD'!G228</f>
        <v>0.45</v>
      </c>
      <c r="G67" s="211">
        <f>'Input PJGD'!H228</f>
        <v>0.45</v>
      </c>
      <c r="H67" s="211">
        <f>'Input PJGD'!I228</f>
        <v>0.45</v>
      </c>
      <c r="I67" s="211">
        <f>'Input PJGD'!J228</f>
        <v>0.45</v>
      </c>
      <c r="J67" s="211">
        <f>'Input PJGD'!K228</f>
        <v>0.45</v>
      </c>
      <c r="K67" s="211">
        <f>'Input PJGD'!L228</f>
        <v>0.45</v>
      </c>
      <c r="L67" s="23"/>
    </row>
    <row r="68" spans="1:21" s="18" customFormat="1" ht="33.75" x14ac:dyDescent="0.2">
      <c r="A68" s="23"/>
      <c r="B68" s="702"/>
      <c r="C68" s="702"/>
      <c r="D68" s="189" t="s">
        <v>487</v>
      </c>
      <c r="E68" s="383">
        <f>'Input PJGD'!F229</f>
        <v>0</v>
      </c>
      <c r="F68" s="383">
        <f>'Input PJGD'!G229</f>
        <v>0</v>
      </c>
      <c r="G68" s="383">
        <f>'Input PJGD'!H229</f>
        <v>0</v>
      </c>
      <c r="H68" s="383">
        <f>'Input PJGD'!I229</f>
        <v>0</v>
      </c>
      <c r="I68" s="383">
        <f>'Input PJGD'!J229</f>
        <v>0.2</v>
      </c>
      <c r="J68" s="383">
        <f>'Input PJGD'!K229</f>
        <v>0.7</v>
      </c>
      <c r="K68" s="383">
        <f>'Input PJGD'!L229</f>
        <v>0.7</v>
      </c>
      <c r="L68" s="23"/>
      <c r="U68" s="31"/>
    </row>
    <row r="69" spans="1:21" s="18" customFormat="1" ht="22.5" x14ac:dyDescent="0.2">
      <c r="A69" s="23"/>
      <c r="B69" s="703"/>
      <c r="C69" s="703"/>
      <c r="D69" s="189" t="s">
        <v>488</v>
      </c>
      <c r="E69" s="383" t="str">
        <f>'Input MONITORIZARE'!F454</f>
        <v>na</v>
      </c>
      <c r="F69" s="383" t="str">
        <f>'Input MONITORIZARE'!G454</f>
        <v>na</v>
      </c>
      <c r="G69" s="383" t="str">
        <f>'Input MONITORIZARE'!H454</f>
        <v>na</v>
      </c>
      <c r="H69" s="383" t="str">
        <f>'Input MONITORIZARE'!I454</f>
        <v>na</v>
      </c>
      <c r="I69" s="383" t="str">
        <f>'Input MONITORIZARE'!J454</f>
        <v>na</v>
      </c>
      <c r="J69" s="383" t="str">
        <f>'Input MONITORIZARE'!K454</f>
        <v>na</v>
      </c>
      <c r="K69" s="383" t="str">
        <f>'Input MONITORIZARE'!L454</f>
        <v>na</v>
      </c>
      <c r="L69" s="23"/>
    </row>
    <row r="70" spans="1:21" ht="3" customHeight="1" x14ac:dyDescent="0.2">
      <c r="B70" s="406"/>
      <c r="C70" s="407"/>
      <c r="D70" s="407"/>
      <c r="E70" s="407"/>
      <c r="F70" s="407"/>
      <c r="G70" s="407"/>
      <c r="H70" s="407"/>
      <c r="I70" s="407"/>
      <c r="J70" s="407"/>
      <c r="K70" s="408"/>
    </row>
    <row r="71" spans="1:21" s="18" customFormat="1" ht="26.25" customHeight="1" x14ac:dyDescent="0.2">
      <c r="A71" s="23"/>
      <c r="B71" s="174"/>
      <c r="C71" s="250" t="s">
        <v>492</v>
      </c>
      <c r="D71" s="251"/>
      <c r="E71" s="405"/>
      <c r="F71" s="681"/>
      <c r="G71" s="681"/>
      <c r="H71" s="681"/>
      <c r="I71" s="405"/>
      <c r="J71" s="405"/>
      <c r="K71" s="409"/>
      <c r="L71" s="23"/>
    </row>
    <row r="72" spans="1:21" ht="3" customHeight="1" x14ac:dyDescent="0.2">
      <c r="B72" s="410"/>
      <c r="C72" s="411"/>
      <c r="D72" s="411"/>
      <c r="E72" s="411"/>
      <c r="F72" s="411"/>
      <c r="G72" s="411"/>
      <c r="H72" s="411"/>
      <c r="I72" s="411"/>
      <c r="J72" s="411"/>
      <c r="K72" s="412"/>
    </row>
    <row r="73" spans="1:21" s="18" customFormat="1" ht="17.25" customHeight="1" x14ac:dyDescent="0.2">
      <c r="A73" s="23"/>
      <c r="B73" s="64" t="s">
        <v>122</v>
      </c>
      <c r="C73" s="69" t="s">
        <v>245</v>
      </c>
      <c r="D73" s="66" t="s">
        <v>36</v>
      </c>
      <c r="E73" s="188" t="str">
        <f>IF(E69="na","na",IF(E68=0,"na",E69/E68-1))</f>
        <v>na</v>
      </c>
      <c r="F73" s="392" t="str">
        <f t="shared" ref="F73:K73" si="2">IF(F69="na","na",IF(F68=0,"na",F69/F68-1))</f>
        <v>na</v>
      </c>
      <c r="G73" s="392" t="str">
        <f t="shared" si="2"/>
        <v>na</v>
      </c>
      <c r="H73" s="392" t="str">
        <f t="shared" si="2"/>
        <v>na</v>
      </c>
      <c r="I73" s="188" t="str">
        <f t="shared" si="2"/>
        <v>na</v>
      </c>
      <c r="J73" s="188" t="str">
        <f t="shared" si="2"/>
        <v>na</v>
      </c>
      <c r="K73" s="188" t="str">
        <f t="shared" si="2"/>
        <v>na</v>
      </c>
      <c r="L73" s="23"/>
    </row>
    <row r="74" spans="1:21" s="18" customFormat="1" ht="17.25" customHeight="1" x14ac:dyDescent="0.2">
      <c r="A74" s="23"/>
      <c r="B74" s="64" t="s">
        <v>482</v>
      </c>
      <c r="C74" s="69" t="s">
        <v>480</v>
      </c>
      <c r="D74" s="66" t="s">
        <v>36</v>
      </c>
      <c r="E74" s="188" t="str">
        <f>IF(E73="na","na",IF(E69=0,"na",E69/E67-1))</f>
        <v>na</v>
      </c>
      <c r="F74" s="392" t="str">
        <f>IF(F73="na","na",IF(F69=0,"na",F69/F67-1))</f>
        <v>na</v>
      </c>
      <c r="G74" s="392" t="str">
        <f t="shared" ref="G74:K74" si="3">IF(G73="na","na",IF(G69=0,"na",G69/G67-1))</f>
        <v>na</v>
      </c>
      <c r="H74" s="392" t="str">
        <f t="shared" si="3"/>
        <v>na</v>
      </c>
      <c r="I74" s="188" t="str">
        <f t="shared" si="3"/>
        <v>na</v>
      </c>
      <c r="J74" s="188" t="str">
        <f t="shared" si="3"/>
        <v>na</v>
      </c>
      <c r="K74" s="188" t="str">
        <f t="shared" si="3"/>
        <v>na</v>
      </c>
      <c r="L74" s="23"/>
    </row>
    <row r="75" spans="1:21" s="18" customFormat="1" ht="12.75" x14ac:dyDescent="0.2">
      <c r="A75" s="23"/>
      <c r="B75" s="290" t="s">
        <v>249</v>
      </c>
      <c r="C75" s="291"/>
      <c r="D75" s="291"/>
      <c r="E75" s="291"/>
      <c r="F75" s="291"/>
      <c r="G75" s="291"/>
      <c r="H75" s="291"/>
      <c r="I75" s="291"/>
      <c r="J75" s="291"/>
      <c r="K75" s="294"/>
      <c r="L75" s="23"/>
      <c r="M75" s="30" t="s">
        <v>270</v>
      </c>
    </row>
    <row r="76" spans="1:21" s="18" customFormat="1" ht="22.5" x14ac:dyDescent="0.2">
      <c r="A76" s="23"/>
      <c r="B76" s="701" t="s">
        <v>278</v>
      </c>
      <c r="C76" s="701" t="s">
        <v>275</v>
      </c>
      <c r="D76" s="210" t="s">
        <v>271</v>
      </c>
      <c r="E76" s="285">
        <f>'Input PJGD'!F245</f>
        <v>0</v>
      </c>
      <c r="F76" s="285">
        <f>'Input PJGD'!G245</f>
        <v>0</v>
      </c>
      <c r="G76" s="285">
        <f>'Input PJGD'!H245</f>
        <v>0</v>
      </c>
      <c r="H76" s="285">
        <f>'Input PJGD'!I245</f>
        <v>0</v>
      </c>
      <c r="I76" s="285">
        <f>'Input PJGD'!J245</f>
        <v>0</v>
      </c>
      <c r="J76" s="285">
        <f>'Input PJGD'!K245</f>
        <v>0</v>
      </c>
      <c r="K76" s="285">
        <f>'Input PJGD'!L245</f>
        <v>0</v>
      </c>
      <c r="L76" s="23"/>
      <c r="U76" s="31"/>
    </row>
    <row r="77" spans="1:21" s="18" customFormat="1" ht="33.75" x14ac:dyDescent="0.2">
      <c r="A77" s="23"/>
      <c r="B77" s="702"/>
      <c r="C77" s="702"/>
      <c r="D77" s="189" t="s">
        <v>489</v>
      </c>
      <c r="E77" s="289">
        <f>'Input PJGD'!F246</f>
        <v>0</v>
      </c>
      <c r="F77" s="289">
        <f>'Input PJGD'!G246</f>
        <v>37987</v>
      </c>
      <c r="G77" s="289">
        <f>'Input PJGD'!H246</f>
        <v>37987</v>
      </c>
      <c r="H77" s="289">
        <f>'Input PJGD'!I246</f>
        <v>37987</v>
      </c>
      <c r="I77" s="289">
        <f>'Input PJGD'!J246</f>
        <v>37987</v>
      </c>
      <c r="J77" s="289">
        <f>'Input PJGD'!K246</f>
        <v>37987</v>
      </c>
      <c r="K77" s="289">
        <f>'Input PJGD'!L246</f>
        <v>37987</v>
      </c>
      <c r="L77" s="23"/>
    </row>
    <row r="78" spans="1:21" s="18" customFormat="1" ht="22.5" x14ac:dyDescent="0.2">
      <c r="A78" s="23"/>
      <c r="B78" s="703"/>
      <c r="C78" s="703"/>
      <c r="D78" s="189" t="s">
        <v>490</v>
      </c>
      <c r="E78" s="289" t="str">
        <f>'Input MONITORIZARE'!F451</f>
        <v>na</v>
      </c>
      <c r="F78" s="289" t="str">
        <f>'Input MONITORIZARE'!G451</f>
        <v>na</v>
      </c>
      <c r="G78" s="289" t="str">
        <f>'Input MONITORIZARE'!H451</f>
        <v>na</v>
      </c>
      <c r="H78" s="289" t="str">
        <f>'Input MONITORIZARE'!I451</f>
        <v>na</v>
      </c>
      <c r="I78" s="289" t="str">
        <f>'Input MONITORIZARE'!J451</f>
        <v>na</v>
      </c>
      <c r="J78" s="289" t="str">
        <f>'Input MONITORIZARE'!K451</f>
        <v>na</v>
      </c>
      <c r="K78" s="289" t="str">
        <f>'Input MONITORIZARE'!L451</f>
        <v>na</v>
      </c>
      <c r="L78" s="23"/>
    </row>
    <row r="79" spans="1:21" ht="3" customHeight="1" x14ac:dyDescent="0.2">
      <c r="B79" s="406"/>
      <c r="C79" s="407"/>
      <c r="D79" s="407"/>
      <c r="E79" s="407"/>
      <c r="F79" s="407"/>
      <c r="G79" s="407"/>
      <c r="H79" s="407"/>
      <c r="I79" s="407"/>
      <c r="J79" s="407"/>
      <c r="K79" s="408"/>
    </row>
    <row r="80" spans="1:21" s="18" customFormat="1" ht="26.25" customHeight="1" x14ac:dyDescent="0.2">
      <c r="A80" s="23"/>
      <c r="B80" s="174"/>
      <c r="C80" s="250" t="s">
        <v>478</v>
      </c>
      <c r="D80" s="251"/>
      <c r="E80" s="405"/>
      <c r="F80" s="681"/>
      <c r="G80" s="681"/>
      <c r="H80" s="681"/>
      <c r="I80" s="405"/>
      <c r="J80" s="405"/>
      <c r="K80" s="409"/>
      <c r="L80" s="23"/>
    </row>
    <row r="81" spans="1:21" ht="3" customHeight="1" x14ac:dyDescent="0.2">
      <c r="B81" s="410"/>
      <c r="C81" s="411"/>
      <c r="D81" s="411"/>
      <c r="E81" s="411"/>
      <c r="F81" s="411"/>
      <c r="G81" s="411"/>
      <c r="H81" s="411"/>
      <c r="I81" s="411"/>
      <c r="J81" s="411"/>
      <c r="K81" s="412"/>
    </row>
    <row r="82" spans="1:21" s="18" customFormat="1" ht="17.25" customHeight="1" x14ac:dyDescent="0.2">
      <c r="A82" s="23"/>
      <c r="B82" s="64" t="s">
        <v>279</v>
      </c>
      <c r="C82" s="69" t="s">
        <v>245</v>
      </c>
      <c r="D82" s="66" t="s">
        <v>36</v>
      </c>
      <c r="E82" s="188" t="str">
        <f>IF(E78="na","na",IF(E78=0,"na",E78/E77-1))</f>
        <v>na</v>
      </c>
      <c r="F82" s="392" t="str">
        <f t="shared" ref="F82:K82" si="4">IF(F78="na","na",IF(F78=0,"na",F78/F77-1))</f>
        <v>na</v>
      </c>
      <c r="G82" s="392" t="str">
        <f t="shared" si="4"/>
        <v>na</v>
      </c>
      <c r="H82" s="392" t="str">
        <f t="shared" si="4"/>
        <v>na</v>
      </c>
      <c r="I82" s="188" t="str">
        <f t="shared" si="4"/>
        <v>na</v>
      </c>
      <c r="J82" s="188" t="str">
        <f t="shared" si="4"/>
        <v>na</v>
      </c>
      <c r="K82" s="188" t="str">
        <f t="shared" si="4"/>
        <v>na</v>
      </c>
      <c r="L82" s="23"/>
    </row>
    <row r="83" spans="1:21" s="18" customFormat="1" ht="17.25" customHeight="1" x14ac:dyDescent="0.2">
      <c r="A83" s="23"/>
      <c r="B83" s="64" t="s">
        <v>479</v>
      </c>
      <c r="C83" s="69" t="s">
        <v>480</v>
      </c>
      <c r="D83" s="66" t="s">
        <v>36</v>
      </c>
      <c r="E83" s="188" t="str">
        <f t="shared" ref="E83:K83" si="5">IF(E82="na","na",IF(E78=0,"na",E76/E78-1))</f>
        <v>na</v>
      </c>
      <c r="F83" s="392" t="str">
        <f t="shared" si="5"/>
        <v>na</v>
      </c>
      <c r="G83" s="392" t="str">
        <f>IF(G82="na","na",IF(G78=0,"na",G76/G78-1))</f>
        <v>na</v>
      </c>
      <c r="H83" s="392" t="str">
        <f t="shared" si="5"/>
        <v>na</v>
      </c>
      <c r="I83" s="188" t="str">
        <f t="shared" si="5"/>
        <v>na</v>
      </c>
      <c r="J83" s="188" t="str">
        <f t="shared" si="5"/>
        <v>na</v>
      </c>
      <c r="K83" s="188" t="str">
        <f t="shared" si="5"/>
        <v>na</v>
      </c>
      <c r="L83" s="23"/>
    </row>
    <row r="84" spans="1:21" s="18" customFormat="1" ht="12.75" x14ac:dyDescent="0.2">
      <c r="A84" s="23"/>
      <c r="B84" s="290" t="s">
        <v>67</v>
      </c>
      <c r="C84" s="291"/>
      <c r="D84" s="291"/>
      <c r="E84" s="291"/>
      <c r="F84" s="291"/>
      <c r="G84" s="291"/>
      <c r="H84" s="291"/>
      <c r="I84" s="291"/>
      <c r="J84" s="291"/>
      <c r="K84" s="294"/>
      <c r="L84" s="23"/>
      <c r="M84" s="30" t="s">
        <v>281</v>
      </c>
    </row>
    <row r="85" spans="1:21" s="18" customFormat="1" ht="33.75" x14ac:dyDescent="0.2">
      <c r="A85" s="23"/>
      <c r="B85" s="701" t="s">
        <v>277</v>
      </c>
      <c r="C85" s="701" t="s">
        <v>72</v>
      </c>
      <c r="D85" s="210" t="s">
        <v>500</v>
      </c>
      <c r="E85" s="211">
        <f>'Input PJGD'!F235</f>
        <v>0</v>
      </c>
      <c r="F85" s="211">
        <f>'Input PJGD'!G235</f>
        <v>0.5</v>
      </c>
      <c r="G85" s="211">
        <f>'Input PJGD'!H235</f>
        <v>0.5</v>
      </c>
      <c r="H85" s="211">
        <f>'Input PJGD'!I235</f>
        <v>0.5</v>
      </c>
      <c r="I85" s="211">
        <f>'Input PJGD'!J235</f>
        <v>0.5</v>
      </c>
      <c r="J85" s="211">
        <f>'Input PJGD'!K235</f>
        <v>0.5</v>
      </c>
      <c r="K85" s="211">
        <f>'Input PJGD'!L235</f>
        <v>0.5</v>
      </c>
      <c r="L85" s="23"/>
      <c r="U85" s="31"/>
    </row>
    <row r="86" spans="1:21" s="18" customFormat="1" ht="33.75" x14ac:dyDescent="0.2">
      <c r="A86" s="23"/>
      <c r="B86" s="702"/>
      <c r="C86" s="702"/>
      <c r="D86" s="189" t="s">
        <v>487</v>
      </c>
      <c r="E86" s="295">
        <f>'Input PJGD'!F236</f>
        <v>0</v>
      </c>
      <c r="F86" s="383">
        <f>'Input PJGD'!G236</f>
        <v>0.5</v>
      </c>
      <c r="G86" s="383">
        <f>'Input PJGD'!H236</f>
        <v>0.5</v>
      </c>
      <c r="H86" s="383">
        <f>'Input PJGD'!I236</f>
        <v>0.5</v>
      </c>
      <c r="I86" s="295">
        <f>'Input PJGD'!J236</f>
        <v>0.5</v>
      </c>
      <c r="J86" s="295">
        <f>'Input PJGD'!K236</f>
        <v>0.5</v>
      </c>
      <c r="K86" s="295">
        <f>'Input PJGD'!L236</f>
        <v>0.5</v>
      </c>
      <c r="L86" s="23"/>
    </row>
    <row r="87" spans="1:21" s="18" customFormat="1" ht="22.5" x14ac:dyDescent="0.2">
      <c r="A87" s="23"/>
      <c r="B87" s="703"/>
      <c r="C87" s="703"/>
      <c r="D87" s="189" t="s">
        <v>488</v>
      </c>
      <c r="E87" s="295" t="str">
        <f>'Input MONITORIZARE'!F456</f>
        <v>na</v>
      </c>
      <c r="F87" s="383" t="str">
        <f>'Input MONITORIZARE'!G456</f>
        <v>na</v>
      </c>
      <c r="G87" s="383" t="str">
        <f>'Input MONITORIZARE'!H456</f>
        <v>na</v>
      </c>
      <c r="H87" s="383" t="str">
        <f>'Input MONITORIZARE'!I456</f>
        <v>na</v>
      </c>
      <c r="I87" s="295" t="str">
        <f>'Input MONITORIZARE'!J456</f>
        <v>na</v>
      </c>
      <c r="J87" s="295" t="str">
        <f>'Input MONITORIZARE'!K456</f>
        <v>na</v>
      </c>
      <c r="K87" s="295" t="str">
        <f>'Input MONITORIZARE'!L456</f>
        <v>na</v>
      </c>
      <c r="L87" s="23"/>
    </row>
    <row r="88" spans="1:21" ht="3" customHeight="1" x14ac:dyDescent="0.2">
      <c r="B88" s="406"/>
      <c r="C88" s="407"/>
      <c r="D88" s="407"/>
      <c r="E88" s="407"/>
      <c r="F88" s="407"/>
      <c r="G88" s="407"/>
      <c r="H88" s="407"/>
      <c r="I88" s="407"/>
      <c r="J88" s="407"/>
      <c r="K88" s="408"/>
    </row>
    <row r="89" spans="1:21" s="18" customFormat="1" ht="35.25" customHeight="1" x14ac:dyDescent="0.2">
      <c r="A89" s="23"/>
      <c r="B89" s="174"/>
      <c r="C89" s="250" t="s">
        <v>483</v>
      </c>
      <c r="D89" s="251"/>
      <c r="E89" s="405"/>
      <c r="F89" s="681"/>
      <c r="G89" s="681"/>
      <c r="H89" s="681"/>
      <c r="I89" s="405"/>
      <c r="J89" s="405"/>
      <c r="K89" s="409"/>
      <c r="L89" s="23"/>
    </row>
    <row r="90" spans="1:21" ht="3" customHeight="1" x14ac:dyDescent="0.2">
      <c r="B90" s="410"/>
      <c r="C90" s="411"/>
      <c r="D90" s="411"/>
      <c r="E90" s="411"/>
      <c r="F90" s="411"/>
      <c r="G90" s="411"/>
      <c r="H90" s="411"/>
      <c r="I90" s="411"/>
      <c r="J90" s="411"/>
      <c r="K90" s="412"/>
    </row>
    <row r="91" spans="1:21" s="18" customFormat="1" ht="17.25" customHeight="1" x14ac:dyDescent="0.2">
      <c r="A91" s="23"/>
      <c r="B91" s="64" t="s">
        <v>280</v>
      </c>
      <c r="C91" s="69" t="s">
        <v>245</v>
      </c>
      <c r="D91" s="66" t="s">
        <v>36</v>
      </c>
      <c r="E91" s="392" t="str">
        <f>IF(E87="na","na",IF(E86=0,"na",E87/E86-1))</f>
        <v>na</v>
      </c>
      <c r="F91" s="392" t="str">
        <f>IF(F87="na","na",IF(F86=0,"na",F87/F86-1))</f>
        <v>na</v>
      </c>
      <c r="G91" s="392" t="str">
        <f t="shared" ref="G91:K91" si="6">IF(G87="na","na",IF(G86=0,"na",G87/G86-1))</f>
        <v>na</v>
      </c>
      <c r="H91" s="392" t="str">
        <f t="shared" si="6"/>
        <v>na</v>
      </c>
      <c r="I91" s="392" t="str">
        <f t="shared" si="6"/>
        <v>na</v>
      </c>
      <c r="J91" s="392" t="str">
        <f t="shared" si="6"/>
        <v>na</v>
      </c>
      <c r="K91" s="392" t="str">
        <f t="shared" si="6"/>
        <v>na</v>
      </c>
      <c r="L91" s="23"/>
    </row>
    <row r="92" spans="1:21" s="18" customFormat="1" ht="17.25" customHeight="1" x14ac:dyDescent="0.2">
      <c r="A92" s="23"/>
      <c r="B92" s="64" t="s">
        <v>485</v>
      </c>
      <c r="C92" s="69" t="s">
        <v>480</v>
      </c>
      <c r="D92" s="66" t="s">
        <v>36</v>
      </c>
      <c r="E92" s="392" t="str">
        <f>IF(E91="na","na",IF(E87=0,"na",E87/E85-1))</f>
        <v>na</v>
      </c>
      <c r="F92" s="392" t="str">
        <f>IF(F91="na","na",IF(F87=0,"na",F87/F85-1))</f>
        <v>na</v>
      </c>
      <c r="G92" s="392" t="str">
        <f t="shared" ref="G92:K92" si="7">IF(G91="na","na",IF(G87=0,"na",G87/G85-1))</f>
        <v>na</v>
      </c>
      <c r="H92" s="392" t="str">
        <f t="shared" si="7"/>
        <v>na</v>
      </c>
      <c r="I92" s="392" t="str">
        <f t="shared" si="7"/>
        <v>na</v>
      </c>
      <c r="J92" s="392" t="str">
        <f t="shared" si="7"/>
        <v>na</v>
      </c>
      <c r="K92" s="392" t="str">
        <f t="shared" si="7"/>
        <v>na</v>
      </c>
      <c r="L92" s="23"/>
    </row>
    <row r="93" spans="1:21" s="18" customFormat="1" ht="12.75" x14ac:dyDescent="0.2">
      <c r="A93" s="23"/>
      <c r="B93" s="290" t="s">
        <v>284</v>
      </c>
      <c r="C93" s="291"/>
      <c r="D93" s="291"/>
      <c r="E93" s="291"/>
      <c r="F93" s="291"/>
      <c r="G93" s="291"/>
      <c r="H93" s="291"/>
      <c r="I93" s="291"/>
      <c r="J93" s="291"/>
      <c r="K93" s="294"/>
      <c r="L93" s="23"/>
      <c r="M93" s="30" t="s">
        <v>293</v>
      </c>
    </row>
    <row r="94" spans="1:21" s="18" customFormat="1" ht="33.75" x14ac:dyDescent="0.2">
      <c r="A94" s="23"/>
      <c r="B94" s="701" t="s">
        <v>258</v>
      </c>
      <c r="C94" s="701" t="s">
        <v>292</v>
      </c>
      <c r="D94" s="210" t="s">
        <v>500</v>
      </c>
      <c r="E94" s="211"/>
      <c r="F94" s="211"/>
      <c r="G94" s="211"/>
      <c r="H94" s="211"/>
      <c r="I94" s="211"/>
      <c r="J94" s="211"/>
      <c r="K94" s="211">
        <v>0.15</v>
      </c>
      <c r="L94" s="23"/>
      <c r="U94" s="31"/>
    </row>
    <row r="95" spans="1:21" s="18" customFormat="1" ht="33.75" x14ac:dyDescent="0.2">
      <c r="A95" s="23"/>
      <c r="B95" s="702"/>
      <c r="C95" s="702"/>
      <c r="D95" s="189" t="s">
        <v>487</v>
      </c>
      <c r="E95" s="295">
        <f>'Input PJGD'!F254</f>
        <v>0</v>
      </c>
      <c r="F95" s="383">
        <f>'Input PJGD'!G254</f>
        <v>0</v>
      </c>
      <c r="G95" s="383">
        <f>'Input PJGD'!H254</f>
        <v>0</v>
      </c>
      <c r="H95" s="383">
        <f>'Input PJGD'!I254</f>
        <v>0</v>
      </c>
      <c r="I95" s="295">
        <f>'Input PJGD'!J254</f>
        <v>0</v>
      </c>
      <c r="J95" s="295">
        <f>'Input PJGD'!K254</f>
        <v>0.15</v>
      </c>
      <c r="K95" s="295">
        <f>'Input PJGD'!L254</f>
        <v>0.15</v>
      </c>
      <c r="L95" s="23"/>
    </row>
    <row r="96" spans="1:21" s="18" customFormat="1" ht="22.5" x14ac:dyDescent="0.2">
      <c r="A96" s="23"/>
      <c r="B96" s="703"/>
      <c r="C96" s="703"/>
      <c r="D96" s="189" t="s">
        <v>488</v>
      </c>
      <c r="E96" s="295" t="str">
        <f>'Input MONITORIZARE'!F459</f>
        <v>na</v>
      </c>
      <c r="F96" s="383" t="str">
        <f>'Input MONITORIZARE'!G459</f>
        <v>na</v>
      </c>
      <c r="G96" s="383" t="str">
        <f>'Input MONITORIZARE'!H459</f>
        <v>na</v>
      </c>
      <c r="H96" s="383" t="str">
        <f>'Input MONITORIZARE'!I459</f>
        <v>na</v>
      </c>
      <c r="I96" s="295" t="str">
        <f>'Input MONITORIZARE'!J459</f>
        <v>na</v>
      </c>
      <c r="J96" s="295" t="str">
        <f>'Input MONITORIZARE'!K459</f>
        <v>na</v>
      </c>
      <c r="K96" s="295" t="str">
        <f>'Input MONITORIZARE'!L459</f>
        <v>na</v>
      </c>
      <c r="L96" s="23"/>
    </row>
    <row r="97" spans="1:21" ht="3" customHeight="1" x14ac:dyDescent="0.2">
      <c r="B97" s="406"/>
      <c r="C97" s="407"/>
      <c r="D97" s="407"/>
      <c r="E97" s="407"/>
      <c r="F97" s="407"/>
      <c r="G97" s="407"/>
      <c r="H97" s="407"/>
      <c r="I97" s="407"/>
      <c r="J97" s="407"/>
      <c r="K97" s="408"/>
    </row>
    <row r="98" spans="1:21" s="18" customFormat="1" ht="36.75" customHeight="1" x14ac:dyDescent="0.2">
      <c r="A98" s="23"/>
      <c r="B98" s="174"/>
      <c r="C98" s="250" t="s">
        <v>484</v>
      </c>
      <c r="D98" s="251"/>
      <c r="E98" s="405"/>
      <c r="F98" s="681"/>
      <c r="G98" s="681"/>
      <c r="H98" s="681"/>
      <c r="I98" s="405"/>
      <c r="J98" s="405"/>
      <c r="K98" s="409"/>
      <c r="L98" s="23"/>
    </row>
    <row r="99" spans="1:21" ht="3" customHeight="1" x14ac:dyDescent="0.2">
      <c r="B99" s="410"/>
      <c r="C99" s="411"/>
      <c r="D99" s="411"/>
      <c r="E99" s="411"/>
      <c r="F99" s="411"/>
      <c r="G99" s="411"/>
      <c r="H99" s="411"/>
      <c r="I99" s="411"/>
      <c r="J99" s="411"/>
      <c r="K99" s="412"/>
    </row>
    <row r="100" spans="1:21" s="18" customFormat="1" ht="17.25" customHeight="1" x14ac:dyDescent="0.2">
      <c r="A100" s="23"/>
      <c r="B100" s="64" t="s">
        <v>259</v>
      </c>
      <c r="C100" s="69" t="s">
        <v>245</v>
      </c>
      <c r="D100" s="66" t="s">
        <v>36</v>
      </c>
      <c r="E100" s="188" t="str">
        <f>IF(E96="na","na",IF(E95=0,"na",E96/E95-1))</f>
        <v>na</v>
      </c>
      <c r="F100" s="392" t="str">
        <f t="shared" ref="F100:K100" si="8">IF(F96="na","na",IF(F95=0,"na",F96/F95-1))</f>
        <v>na</v>
      </c>
      <c r="G100" s="392" t="str">
        <f t="shared" si="8"/>
        <v>na</v>
      </c>
      <c r="H100" s="392" t="str">
        <f t="shared" si="8"/>
        <v>na</v>
      </c>
      <c r="I100" s="188" t="str">
        <f t="shared" si="8"/>
        <v>na</v>
      </c>
      <c r="J100" s="188" t="str">
        <f t="shared" si="8"/>
        <v>na</v>
      </c>
      <c r="K100" s="188" t="str">
        <f t="shared" si="8"/>
        <v>na</v>
      </c>
      <c r="L100" s="23"/>
    </row>
    <row r="101" spans="1:21" s="18" customFormat="1" ht="17.25" customHeight="1" x14ac:dyDescent="0.2">
      <c r="A101" s="23"/>
      <c r="B101" s="64" t="s">
        <v>260</v>
      </c>
      <c r="C101" s="69" t="s">
        <v>480</v>
      </c>
      <c r="D101" s="66" t="s">
        <v>36</v>
      </c>
      <c r="E101" s="188" t="e">
        <f>IF(E94="na","na",IF(E96=0,"na",E96/E94-1))</f>
        <v>#VALUE!</v>
      </c>
      <c r="F101" s="295" t="s">
        <v>221</v>
      </c>
      <c r="G101" s="295" t="s">
        <v>221</v>
      </c>
      <c r="H101" s="295" t="s">
        <v>221</v>
      </c>
      <c r="I101" s="295" t="s">
        <v>221</v>
      </c>
      <c r="J101" s="295" t="s">
        <v>221</v>
      </c>
      <c r="K101" s="188" t="str">
        <f t="shared" ref="K101" si="9">IF(K100="na","na",IF(K96=0,"na",K96/K94-1))</f>
        <v>na</v>
      </c>
      <c r="L101" s="23"/>
    </row>
    <row r="102" spans="1:21" s="18" customFormat="1" ht="12.75" x14ac:dyDescent="0.2">
      <c r="A102" s="23"/>
      <c r="B102" s="290" t="s">
        <v>282</v>
      </c>
      <c r="C102" s="291"/>
      <c r="D102" s="291"/>
      <c r="E102" s="291"/>
      <c r="F102" s="291"/>
      <c r="G102" s="291"/>
      <c r="H102" s="291"/>
      <c r="I102" s="291"/>
      <c r="J102" s="291"/>
      <c r="K102" s="294"/>
      <c r="L102" s="23"/>
      <c r="M102" s="30" t="s">
        <v>283</v>
      </c>
    </row>
    <row r="103" spans="1:21" s="18" customFormat="1" ht="33.75" x14ac:dyDescent="0.2">
      <c r="A103" s="23"/>
      <c r="B103" s="701" t="s">
        <v>247</v>
      </c>
      <c r="C103" s="701" t="s">
        <v>493</v>
      </c>
      <c r="D103" s="210" t="s">
        <v>500</v>
      </c>
      <c r="E103" s="211"/>
      <c r="F103" s="211"/>
      <c r="G103" s="211"/>
      <c r="H103" s="211"/>
      <c r="I103" s="211"/>
      <c r="J103" s="211"/>
      <c r="K103" s="211"/>
      <c r="L103" s="23"/>
      <c r="U103" s="31"/>
    </row>
    <row r="104" spans="1:21" s="18" customFormat="1" ht="33.75" x14ac:dyDescent="0.2">
      <c r="A104" s="23"/>
      <c r="B104" s="702"/>
      <c r="C104" s="702"/>
      <c r="D104" s="189" t="s">
        <v>487</v>
      </c>
      <c r="E104" s="295">
        <f>'Input PJGD'!F261</f>
        <v>0</v>
      </c>
      <c r="F104" s="383">
        <f>'Input PJGD'!G261</f>
        <v>0</v>
      </c>
      <c r="G104" s="383">
        <f>'Input PJGD'!H261</f>
        <v>0</v>
      </c>
      <c r="H104" s="383">
        <f>'Input PJGD'!I261</f>
        <v>0</v>
      </c>
      <c r="I104" s="295">
        <f>'Input PJGD'!J261</f>
        <v>0</v>
      </c>
      <c r="J104" s="295">
        <f>'Input PJGD'!K261</f>
        <v>0</v>
      </c>
      <c r="K104" s="295">
        <f>'Input PJGD'!L261</f>
        <v>0</v>
      </c>
      <c r="L104" s="23"/>
    </row>
    <row r="105" spans="1:21" s="18" customFormat="1" ht="22.5" x14ac:dyDescent="0.2">
      <c r="A105" s="23"/>
      <c r="B105" s="703"/>
      <c r="C105" s="703"/>
      <c r="D105" s="189" t="s">
        <v>488</v>
      </c>
      <c r="E105" s="295" t="str">
        <f>'Input MONITORIZARE'!F460</f>
        <v>na</v>
      </c>
      <c r="F105" s="383" t="str">
        <f>'Input MONITORIZARE'!G460</f>
        <v>na</v>
      </c>
      <c r="G105" s="383" t="str">
        <f>'Input MONITORIZARE'!H460</f>
        <v>na</v>
      </c>
      <c r="H105" s="383" t="str">
        <f>'Input MONITORIZARE'!I460</f>
        <v>na</v>
      </c>
      <c r="I105" s="295" t="str">
        <f>'Input MONITORIZARE'!J460</f>
        <v>na</v>
      </c>
      <c r="J105" s="295" t="str">
        <f>'Input MONITORIZARE'!K460</f>
        <v>na</v>
      </c>
      <c r="K105" s="295" t="str">
        <f>'Input MONITORIZARE'!L460</f>
        <v>na</v>
      </c>
      <c r="L105" s="23"/>
    </row>
    <row r="106" spans="1:21" ht="3" customHeight="1" x14ac:dyDescent="0.2">
      <c r="B106" s="406"/>
      <c r="C106" s="407"/>
      <c r="D106" s="407"/>
      <c r="E106" s="407"/>
      <c r="F106" s="407"/>
      <c r="G106" s="407"/>
      <c r="H106" s="407"/>
      <c r="I106" s="407"/>
      <c r="J106" s="407"/>
      <c r="K106" s="408"/>
    </row>
    <row r="107" spans="1:21" s="18" customFormat="1" ht="26.25" customHeight="1" x14ac:dyDescent="0.2">
      <c r="A107" s="23"/>
      <c r="B107" s="174"/>
      <c r="C107" s="250" t="s">
        <v>494</v>
      </c>
      <c r="D107" s="251"/>
      <c r="E107" s="405"/>
      <c r="F107" s="681"/>
      <c r="G107" s="681"/>
      <c r="H107" s="681"/>
      <c r="I107" s="405"/>
      <c r="J107" s="405"/>
      <c r="K107" s="409"/>
      <c r="L107" s="23"/>
    </row>
    <row r="108" spans="1:21" ht="3" customHeight="1" x14ac:dyDescent="0.2">
      <c r="B108" s="410"/>
      <c r="C108" s="411"/>
      <c r="D108" s="411"/>
      <c r="E108" s="411"/>
      <c r="F108" s="411"/>
      <c r="G108" s="411"/>
      <c r="H108" s="411"/>
      <c r="I108" s="411"/>
      <c r="J108" s="411"/>
      <c r="K108" s="412"/>
    </row>
    <row r="109" spans="1:21" s="18" customFormat="1" ht="17.25" customHeight="1" x14ac:dyDescent="0.2">
      <c r="A109" s="23"/>
      <c r="B109" s="64" t="s">
        <v>248</v>
      </c>
      <c r="C109" s="69" t="s">
        <v>245</v>
      </c>
      <c r="D109" s="66" t="s">
        <v>36</v>
      </c>
      <c r="E109" s="392" t="str">
        <f t="shared" ref="E109:G109" si="10">IF(E105="na","na",IF(E104=0,"na",1-E105/E104))</f>
        <v>na</v>
      </c>
      <c r="F109" s="392" t="str">
        <f t="shared" si="10"/>
        <v>na</v>
      </c>
      <c r="G109" s="392" t="str">
        <f t="shared" si="10"/>
        <v>na</v>
      </c>
      <c r="H109" s="392" t="str">
        <f>IF(H105="na","na",IF(H104=0,"na",1-H105/H104))</f>
        <v>na</v>
      </c>
      <c r="I109" s="392" t="str">
        <f t="shared" ref="I109:K109" si="11">IF(I105="na","na",IF(I104=0,"na",1-I105/I104))</f>
        <v>na</v>
      </c>
      <c r="J109" s="392" t="str">
        <f t="shared" si="11"/>
        <v>na</v>
      </c>
      <c r="K109" s="392" t="str">
        <f t="shared" si="11"/>
        <v>na</v>
      </c>
      <c r="L109" s="23"/>
    </row>
    <row r="111" spans="1:21" s="18" customFormat="1" ht="13.5" thickBot="1" x14ac:dyDescent="0.25">
      <c r="A111" s="23"/>
      <c r="B111" s="280" t="s">
        <v>359</v>
      </c>
      <c r="C111" s="281"/>
      <c r="D111" s="281"/>
      <c r="E111" s="281"/>
      <c r="F111" s="281"/>
      <c r="G111" s="281"/>
      <c r="H111" s="281"/>
      <c r="I111" s="281"/>
      <c r="J111" s="281"/>
      <c r="K111" s="282"/>
      <c r="L111" s="23"/>
      <c r="M111" s="30"/>
    </row>
    <row r="112" spans="1:21" s="18" customFormat="1" ht="35.25" customHeight="1" thickBot="1" x14ac:dyDescent="0.25">
      <c r="A112" s="23"/>
      <c r="B112" s="748" t="s">
        <v>11</v>
      </c>
      <c r="C112" s="748" t="s">
        <v>14</v>
      </c>
      <c r="D112" s="748" t="s">
        <v>13</v>
      </c>
      <c r="E112" s="190"/>
      <c r="F112" s="750" t="s">
        <v>360</v>
      </c>
      <c r="G112" s="278" t="s">
        <v>361</v>
      </c>
      <c r="H112" s="276" t="s">
        <v>486</v>
      </c>
      <c r="I112" s="276" t="s">
        <v>362</v>
      </c>
      <c r="J112" s="276" t="s">
        <v>474</v>
      </c>
      <c r="K112" s="190"/>
      <c r="L112" s="23"/>
    </row>
    <row r="113" spans="1:51" ht="15.75" customHeight="1" x14ac:dyDescent="0.2">
      <c r="B113" s="749"/>
      <c r="C113" s="749"/>
      <c r="D113" s="749"/>
      <c r="F113" s="749"/>
      <c r="G113" s="402"/>
      <c r="H113" s="397"/>
      <c r="I113" s="278">
        <f>F13</f>
        <v>2022</v>
      </c>
      <c r="J113" s="397"/>
    </row>
    <row r="114" spans="1:51" s="18" customFormat="1" x14ac:dyDescent="0.2">
      <c r="A114" s="23"/>
      <c r="B114" s="704"/>
      <c r="C114" s="719" t="s">
        <v>363</v>
      </c>
      <c r="D114" s="296" t="s">
        <v>25</v>
      </c>
      <c r="E114" s="190"/>
      <c r="F114" s="221"/>
      <c r="G114" s="398"/>
      <c r="H114" s="400"/>
      <c r="I114" s="221"/>
      <c r="J114" s="382">
        <f>F114-I114</f>
        <v>0</v>
      </c>
      <c r="K114" s="190"/>
      <c r="L114" s="23"/>
      <c r="N114" s="31"/>
    </row>
    <row r="115" spans="1:51" s="18" customFormat="1" x14ac:dyDescent="0.2">
      <c r="A115" s="23"/>
      <c r="B115" s="739"/>
      <c r="C115" s="720"/>
      <c r="D115" s="297" t="s">
        <v>86</v>
      </c>
      <c r="E115" s="190"/>
      <c r="F115" s="221"/>
      <c r="G115" s="399"/>
      <c r="H115" s="401"/>
      <c r="I115" s="221"/>
      <c r="J115" s="289">
        <f>F115-I115</f>
        <v>0</v>
      </c>
      <c r="K115" s="190"/>
      <c r="L115" s="23"/>
      <c r="N115" s="31"/>
    </row>
    <row r="116" spans="1:51" s="18" customFormat="1" x14ac:dyDescent="0.2">
      <c r="A116" s="23"/>
      <c r="B116" s="298"/>
      <c r="C116" s="299" t="s">
        <v>265</v>
      </c>
      <c r="D116" s="288" t="s">
        <v>36</v>
      </c>
      <c r="E116" s="190"/>
      <c r="F116" s="300"/>
      <c r="G116" s="301"/>
      <c r="H116" s="302"/>
      <c r="I116" s="384" t="e">
        <f>IF(F114=0,"na",I114/F114)*100</f>
        <v>#VALUE!</v>
      </c>
      <c r="J116" s="393" t="e">
        <f>100-I116</f>
        <v>#VALUE!</v>
      </c>
      <c r="K116" s="190"/>
      <c r="L116" s="23"/>
      <c r="N116" s="31"/>
    </row>
    <row r="117" spans="1:51" ht="12.75" thickBot="1" x14ac:dyDescent="0.25"/>
    <row r="118" spans="1:51" s="23" customFormat="1" ht="12.75" thickBot="1" x14ac:dyDescent="0.25">
      <c r="B118" s="55" t="s">
        <v>104</v>
      </c>
      <c r="C118" s="56"/>
      <c r="D118" s="56"/>
      <c r="E118" s="56"/>
      <c r="F118" s="56"/>
      <c r="G118" s="56"/>
      <c r="H118" s="56"/>
      <c r="I118" s="56"/>
      <c r="J118" s="56"/>
      <c r="K118" s="73"/>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row>
    <row r="119" spans="1:51" s="23" customFormat="1" ht="6.75" customHeight="1" x14ac:dyDescent="0.2">
      <c r="B119" s="190"/>
      <c r="C119" s="190"/>
      <c r="D119" s="190"/>
      <c r="E119" s="190"/>
      <c r="F119" s="190"/>
      <c r="G119" s="190"/>
      <c r="H119" s="190"/>
      <c r="I119" s="190"/>
      <c r="J119" s="190"/>
      <c r="K119" s="190"/>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r="120" spans="1:51" s="23" customFormat="1" x14ac:dyDescent="0.2">
      <c r="B120" s="290" t="s">
        <v>296</v>
      </c>
      <c r="C120" s="291"/>
      <c r="D120" s="291"/>
      <c r="E120" s="291"/>
      <c r="F120" s="291"/>
      <c r="G120" s="291"/>
      <c r="H120" s="291"/>
      <c r="I120" s="291"/>
      <c r="J120" s="291"/>
      <c r="K120" s="294"/>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r="121" spans="1:51" ht="24" x14ac:dyDescent="0.2">
      <c r="B121" s="59" t="s">
        <v>11</v>
      </c>
      <c r="C121" s="59" t="s">
        <v>14</v>
      </c>
      <c r="D121" s="59" t="s">
        <v>13</v>
      </c>
      <c r="E121" s="59">
        <v>2019</v>
      </c>
      <c r="F121" s="59">
        <v>2020</v>
      </c>
      <c r="G121" s="59">
        <v>2021</v>
      </c>
      <c r="H121" s="59">
        <v>2022</v>
      </c>
      <c r="I121" s="59">
        <v>2023</v>
      </c>
      <c r="J121" s="59">
        <v>2024</v>
      </c>
      <c r="K121" s="59">
        <v>2025</v>
      </c>
    </row>
    <row r="122" spans="1:51" s="23" customFormat="1" ht="24" x14ac:dyDescent="0.2">
      <c r="B122" s="64">
        <v>1</v>
      </c>
      <c r="C122" s="112" t="s">
        <v>297</v>
      </c>
      <c r="D122" s="64" t="s">
        <v>25</v>
      </c>
      <c r="E122" s="66">
        <f>SUM(E123:E124)</f>
        <v>0</v>
      </c>
      <c r="F122" s="66">
        <f t="shared" ref="F122:K122" si="12">SUM(F123:F124)</f>
        <v>0</v>
      </c>
      <c r="G122" s="66">
        <f t="shared" si="12"/>
        <v>0</v>
      </c>
      <c r="H122" s="66">
        <f t="shared" si="12"/>
        <v>0</v>
      </c>
      <c r="I122" s="66">
        <f t="shared" si="12"/>
        <v>0</v>
      </c>
      <c r="J122" s="66">
        <f t="shared" si="12"/>
        <v>0</v>
      </c>
      <c r="K122" s="66">
        <f t="shared" si="12"/>
        <v>0</v>
      </c>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r="123" spans="1:51" s="23" customFormat="1" x14ac:dyDescent="0.2">
      <c r="B123" s="64"/>
      <c r="C123" s="153" t="s">
        <v>298</v>
      </c>
      <c r="D123" s="64" t="s">
        <v>25</v>
      </c>
      <c r="E123" s="303">
        <f>'Input MONITORIZARE'!F346</f>
        <v>0</v>
      </c>
      <c r="F123" s="303">
        <f>'Input MONITORIZARE'!G346</f>
        <v>0</v>
      </c>
      <c r="G123" s="303">
        <f>'Input MONITORIZARE'!H346</f>
        <v>0</v>
      </c>
      <c r="H123" s="303">
        <f>'Input MONITORIZARE'!I346</f>
        <v>0</v>
      </c>
      <c r="I123" s="303">
        <f>'Input MONITORIZARE'!J346</f>
        <v>0</v>
      </c>
      <c r="J123" s="303">
        <f>'Input MONITORIZARE'!K346</f>
        <v>0</v>
      </c>
      <c r="K123" s="303">
        <f>'Input MONITORIZARE'!L346</f>
        <v>0</v>
      </c>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row>
    <row r="124" spans="1:51" s="23" customFormat="1" x14ac:dyDescent="0.2">
      <c r="B124" s="64"/>
      <c r="C124" s="153" t="s">
        <v>299</v>
      </c>
      <c r="D124" s="64" t="s">
        <v>25</v>
      </c>
      <c r="E124" s="303">
        <f>'Input MONITORIZARE'!F347</f>
        <v>0</v>
      </c>
      <c r="F124" s="303">
        <f>'Input MONITORIZARE'!G347</f>
        <v>0</v>
      </c>
      <c r="G124" s="303">
        <f>'Input MONITORIZARE'!H347</f>
        <v>0</v>
      </c>
      <c r="H124" s="303">
        <f>'Input MONITORIZARE'!I347</f>
        <v>0</v>
      </c>
      <c r="I124" s="303">
        <f>'Input MONITORIZARE'!J347</f>
        <v>0</v>
      </c>
      <c r="J124" s="303">
        <f>'Input MONITORIZARE'!K347</f>
        <v>0</v>
      </c>
      <c r="K124" s="303">
        <f>'Input MONITORIZARE'!L347</f>
        <v>0</v>
      </c>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row>
    <row r="125" spans="1:51" s="23" customFormat="1" ht="24" x14ac:dyDescent="0.2">
      <c r="B125" s="64">
        <v>2</v>
      </c>
      <c r="C125" s="112" t="s">
        <v>300</v>
      </c>
      <c r="D125" s="64" t="s">
        <v>25</v>
      </c>
      <c r="E125" s="66">
        <f t="shared" ref="E125:K125" si="13">SUM(E126:E127)</f>
        <v>0</v>
      </c>
      <c r="F125" s="66">
        <f t="shared" si="13"/>
        <v>0</v>
      </c>
      <c r="G125" s="66">
        <f t="shared" si="13"/>
        <v>0</v>
      </c>
      <c r="H125" s="66">
        <f t="shared" si="13"/>
        <v>0</v>
      </c>
      <c r="I125" s="66">
        <f t="shared" si="13"/>
        <v>0</v>
      </c>
      <c r="J125" s="66">
        <f t="shared" si="13"/>
        <v>0</v>
      </c>
      <c r="K125" s="66">
        <f t="shared" si="13"/>
        <v>0</v>
      </c>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row>
    <row r="126" spans="1:51" s="23" customFormat="1" x14ac:dyDescent="0.2">
      <c r="B126" s="64"/>
      <c r="C126" s="153" t="s">
        <v>298</v>
      </c>
      <c r="D126" s="64" t="s">
        <v>25</v>
      </c>
      <c r="E126" s="303">
        <f>'Input MONITORIZARE'!F349</f>
        <v>0</v>
      </c>
      <c r="F126" s="303">
        <f>'Input MONITORIZARE'!G349</f>
        <v>0</v>
      </c>
      <c r="G126" s="303">
        <f>'Input MONITORIZARE'!H349</f>
        <v>0</v>
      </c>
      <c r="H126" s="303">
        <f>'Input MONITORIZARE'!I349</f>
        <v>0</v>
      </c>
      <c r="I126" s="303">
        <f>'Input MONITORIZARE'!J349</f>
        <v>0</v>
      </c>
      <c r="J126" s="303">
        <f>'Input MONITORIZARE'!K349</f>
        <v>0</v>
      </c>
      <c r="K126" s="303">
        <f>'Input MONITORIZARE'!L349</f>
        <v>0</v>
      </c>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1:51" s="23" customFormat="1" x14ac:dyDescent="0.2">
      <c r="B127" s="64"/>
      <c r="C127" s="153" t="s">
        <v>299</v>
      </c>
      <c r="D127" s="64" t="s">
        <v>25</v>
      </c>
      <c r="E127" s="303">
        <f>'Input MONITORIZARE'!F350</f>
        <v>0</v>
      </c>
      <c r="F127" s="303">
        <f>'Input MONITORIZARE'!G350</f>
        <v>0</v>
      </c>
      <c r="G127" s="303">
        <f>'Input MONITORIZARE'!H350</f>
        <v>0</v>
      </c>
      <c r="H127" s="303">
        <f>'Input MONITORIZARE'!I350</f>
        <v>0</v>
      </c>
      <c r="I127" s="303">
        <f>'Input MONITORIZARE'!J350</f>
        <v>0</v>
      </c>
      <c r="J127" s="303">
        <f>'Input MONITORIZARE'!K350</f>
        <v>0</v>
      </c>
      <c r="K127" s="303">
        <f>'Input MONITORIZARE'!L350</f>
        <v>0</v>
      </c>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1:51" s="23" customFormat="1" ht="24" x14ac:dyDescent="0.2">
      <c r="B128" s="64">
        <v>3</v>
      </c>
      <c r="C128" s="112" t="s">
        <v>301</v>
      </c>
      <c r="D128" s="64" t="s">
        <v>25</v>
      </c>
      <c r="E128" s="66">
        <f t="shared" ref="E128:K128" si="14">SUM(E129:E130)</f>
        <v>0</v>
      </c>
      <c r="F128" s="66">
        <f t="shared" si="14"/>
        <v>0</v>
      </c>
      <c r="G128" s="66">
        <f t="shared" si="14"/>
        <v>0</v>
      </c>
      <c r="H128" s="66">
        <f t="shared" si="14"/>
        <v>0</v>
      </c>
      <c r="I128" s="66">
        <f t="shared" si="14"/>
        <v>0</v>
      </c>
      <c r="J128" s="66">
        <f t="shared" si="14"/>
        <v>0</v>
      </c>
      <c r="K128" s="66">
        <f t="shared" si="14"/>
        <v>0</v>
      </c>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row>
    <row r="129" spans="1:51" s="23" customFormat="1" x14ac:dyDescent="0.2">
      <c r="B129" s="64"/>
      <c r="C129" s="153" t="s">
        <v>298</v>
      </c>
      <c r="D129" s="64" t="s">
        <v>25</v>
      </c>
      <c r="E129" s="303">
        <f>'Input MONITORIZARE'!F352</f>
        <v>0</v>
      </c>
      <c r="F129" s="303">
        <f>'Input MONITORIZARE'!G352</f>
        <v>0</v>
      </c>
      <c r="G129" s="303">
        <f>'Input MONITORIZARE'!H352</f>
        <v>0</v>
      </c>
      <c r="H129" s="303">
        <f>'Input MONITORIZARE'!I352</f>
        <v>0</v>
      </c>
      <c r="I129" s="303">
        <f>'Input MONITORIZARE'!J352</f>
        <v>0</v>
      </c>
      <c r="J129" s="303">
        <f>'Input MONITORIZARE'!K352</f>
        <v>0</v>
      </c>
      <c r="K129" s="303">
        <f>'Input MONITORIZARE'!L352</f>
        <v>0</v>
      </c>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row>
    <row r="130" spans="1:51" s="23" customFormat="1" x14ac:dyDescent="0.2">
      <c r="B130" s="64"/>
      <c r="C130" s="153" t="s">
        <v>299</v>
      </c>
      <c r="D130" s="64" t="s">
        <v>25</v>
      </c>
      <c r="E130" s="303">
        <f>'Input MONITORIZARE'!F353</f>
        <v>0</v>
      </c>
      <c r="F130" s="303">
        <f>'Input MONITORIZARE'!G353</f>
        <v>0</v>
      </c>
      <c r="G130" s="303">
        <f>'Input MONITORIZARE'!H353</f>
        <v>0</v>
      </c>
      <c r="H130" s="303">
        <f>'Input MONITORIZARE'!I353</f>
        <v>0</v>
      </c>
      <c r="I130" s="303">
        <f>'Input MONITORIZARE'!J353</f>
        <v>0</v>
      </c>
      <c r="J130" s="303">
        <f>'Input MONITORIZARE'!K353</f>
        <v>0</v>
      </c>
      <c r="K130" s="303">
        <f>'Input MONITORIZARE'!L353</f>
        <v>0</v>
      </c>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row>
    <row r="131" spans="1:51" s="23" customFormat="1" ht="24" x14ac:dyDescent="0.2">
      <c r="B131" s="64">
        <v>4</v>
      </c>
      <c r="C131" s="112" t="s">
        <v>302</v>
      </c>
      <c r="D131" s="64" t="s">
        <v>25</v>
      </c>
      <c r="E131" s="66">
        <f t="shared" ref="E131:K131" si="15">SUM(E132:E133)</f>
        <v>0</v>
      </c>
      <c r="F131" s="66">
        <f t="shared" si="15"/>
        <v>0</v>
      </c>
      <c r="G131" s="66">
        <f t="shared" si="15"/>
        <v>0</v>
      </c>
      <c r="H131" s="66">
        <f t="shared" si="15"/>
        <v>0</v>
      </c>
      <c r="I131" s="66">
        <f t="shared" si="15"/>
        <v>0</v>
      </c>
      <c r="J131" s="66">
        <f t="shared" si="15"/>
        <v>0</v>
      </c>
      <c r="K131" s="66">
        <f t="shared" si="15"/>
        <v>0</v>
      </c>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row>
    <row r="132" spans="1:51" s="23" customFormat="1" x14ac:dyDescent="0.2">
      <c r="B132" s="64"/>
      <c r="C132" s="153" t="s">
        <v>298</v>
      </c>
      <c r="D132" s="64" t="s">
        <v>25</v>
      </c>
      <c r="E132" s="303">
        <f>'Input MONITORIZARE'!F355</f>
        <v>0</v>
      </c>
      <c r="F132" s="303">
        <f>'Input MONITORIZARE'!G355</f>
        <v>0</v>
      </c>
      <c r="G132" s="303">
        <f>'Input MONITORIZARE'!H355</f>
        <v>0</v>
      </c>
      <c r="H132" s="303">
        <f>'Input MONITORIZARE'!I355</f>
        <v>0</v>
      </c>
      <c r="I132" s="303">
        <f>'Input MONITORIZARE'!J355</f>
        <v>0</v>
      </c>
      <c r="J132" s="303">
        <f>'Input MONITORIZARE'!K355</f>
        <v>0</v>
      </c>
      <c r="K132" s="303">
        <f>'Input MONITORIZARE'!L355</f>
        <v>0</v>
      </c>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row>
    <row r="133" spans="1:51" s="23" customFormat="1" x14ac:dyDescent="0.2">
      <c r="B133" s="64"/>
      <c r="C133" s="153" t="s">
        <v>299</v>
      </c>
      <c r="D133" s="64" t="s">
        <v>25</v>
      </c>
      <c r="E133" s="303">
        <f>'Input MONITORIZARE'!F356</f>
        <v>0</v>
      </c>
      <c r="F133" s="303">
        <f>'Input MONITORIZARE'!G356</f>
        <v>0</v>
      </c>
      <c r="G133" s="303">
        <f>'Input MONITORIZARE'!H356</f>
        <v>0</v>
      </c>
      <c r="H133" s="303">
        <f>'Input MONITORIZARE'!I356</f>
        <v>0</v>
      </c>
      <c r="I133" s="303">
        <f>'Input MONITORIZARE'!J356</f>
        <v>0</v>
      </c>
      <c r="J133" s="303">
        <f>'Input MONITORIZARE'!K356</f>
        <v>0</v>
      </c>
      <c r="K133" s="303">
        <f>'Input MONITORIZARE'!L356</f>
        <v>0</v>
      </c>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row>
    <row r="134" spans="1:51" s="23" customFormat="1" ht="24" x14ac:dyDescent="0.2">
      <c r="B134" s="64">
        <v>5</v>
      </c>
      <c r="C134" s="112" t="s">
        <v>303</v>
      </c>
      <c r="D134" s="64" t="s">
        <v>25</v>
      </c>
      <c r="E134" s="66">
        <f t="shared" ref="E134:K134" si="16">SUM(E135:E136)</f>
        <v>0</v>
      </c>
      <c r="F134" s="66">
        <f t="shared" si="16"/>
        <v>0</v>
      </c>
      <c r="G134" s="66">
        <f t="shared" si="16"/>
        <v>0</v>
      </c>
      <c r="H134" s="66">
        <f t="shared" si="16"/>
        <v>0</v>
      </c>
      <c r="I134" s="66">
        <f t="shared" si="16"/>
        <v>0</v>
      </c>
      <c r="J134" s="66">
        <f t="shared" si="16"/>
        <v>0</v>
      </c>
      <c r="K134" s="66">
        <f t="shared" si="16"/>
        <v>0</v>
      </c>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row>
    <row r="135" spans="1:51" s="23" customFormat="1" x14ac:dyDescent="0.2">
      <c r="B135" s="64"/>
      <c r="C135" s="153" t="s">
        <v>298</v>
      </c>
      <c r="D135" s="64" t="s">
        <v>25</v>
      </c>
      <c r="E135" s="303">
        <f>'Input MONITORIZARE'!F358</f>
        <v>0</v>
      </c>
      <c r="F135" s="303">
        <f>'Input MONITORIZARE'!G358</f>
        <v>0</v>
      </c>
      <c r="G135" s="303">
        <f>'Input MONITORIZARE'!H358</f>
        <v>0</v>
      </c>
      <c r="H135" s="303">
        <f>'Input MONITORIZARE'!I358</f>
        <v>0</v>
      </c>
      <c r="I135" s="303">
        <f>'Input MONITORIZARE'!J358</f>
        <v>0</v>
      </c>
      <c r="J135" s="303">
        <f>'Input MONITORIZARE'!K358</f>
        <v>0</v>
      </c>
      <c r="K135" s="303">
        <f>'Input MONITORIZARE'!L358</f>
        <v>0</v>
      </c>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row>
    <row r="136" spans="1:51" s="23" customFormat="1" x14ac:dyDescent="0.2">
      <c r="B136" s="64"/>
      <c r="C136" s="153" t="s">
        <v>299</v>
      </c>
      <c r="D136" s="64" t="s">
        <v>25</v>
      </c>
      <c r="E136" s="303">
        <f>'Input MONITORIZARE'!F359</f>
        <v>0</v>
      </c>
      <c r="F136" s="303">
        <f>'Input MONITORIZARE'!G359</f>
        <v>0</v>
      </c>
      <c r="G136" s="303">
        <f>'Input MONITORIZARE'!H359</f>
        <v>0</v>
      </c>
      <c r="H136" s="303">
        <f>'Input MONITORIZARE'!I359</f>
        <v>0</v>
      </c>
      <c r="I136" s="303">
        <f>'Input MONITORIZARE'!J359</f>
        <v>0</v>
      </c>
      <c r="J136" s="303">
        <f>'Input MONITORIZARE'!K359</f>
        <v>0</v>
      </c>
      <c r="K136" s="303">
        <f>'Input MONITORIZARE'!L359</f>
        <v>0</v>
      </c>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row>
    <row r="137" spans="1:51" s="23" customFormat="1" x14ac:dyDescent="0.2">
      <c r="B137" s="168">
        <v>6</v>
      </c>
      <c r="C137" s="403" t="s">
        <v>304</v>
      </c>
      <c r="D137" s="404"/>
      <c r="E137" s="404">
        <f>E122+E125+E128+E131+E134</f>
        <v>0</v>
      </c>
      <c r="F137" s="404">
        <f t="shared" ref="F137:K137" si="17">F122+F125+F128+F131+F134</f>
        <v>0</v>
      </c>
      <c r="G137" s="404">
        <f t="shared" si="17"/>
        <v>0</v>
      </c>
      <c r="H137" s="404">
        <f t="shared" si="17"/>
        <v>0</v>
      </c>
      <c r="I137" s="404">
        <f t="shared" si="17"/>
        <v>0</v>
      </c>
      <c r="J137" s="404">
        <f t="shared" si="17"/>
        <v>0</v>
      </c>
      <c r="K137" s="404">
        <f t="shared" si="17"/>
        <v>0</v>
      </c>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row>
    <row r="138" spans="1:51" ht="3" customHeight="1" x14ac:dyDescent="0.2">
      <c r="B138" s="406"/>
      <c r="C138" s="407"/>
      <c r="D138" s="407"/>
      <c r="E138" s="407"/>
      <c r="F138" s="407"/>
      <c r="G138" s="407"/>
      <c r="H138" s="407"/>
      <c r="I138" s="407"/>
      <c r="J138" s="407"/>
      <c r="K138" s="408"/>
    </row>
    <row r="139" spans="1:51" s="18" customFormat="1" ht="26.25" customHeight="1" x14ac:dyDescent="0.2">
      <c r="A139" s="23"/>
      <c r="B139" s="174"/>
      <c r="C139" s="250" t="s">
        <v>306</v>
      </c>
      <c r="D139" s="251"/>
      <c r="E139" s="405"/>
      <c r="F139" s="681"/>
      <c r="G139" s="681"/>
      <c r="H139" s="681"/>
      <c r="I139" s="405"/>
      <c r="J139" s="405"/>
      <c r="K139" s="409"/>
      <c r="L139" s="23"/>
    </row>
    <row r="140" spans="1:51" ht="3" customHeight="1" x14ac:dyDescent="0.2">
      <c r="B140" s="410"/>
      <c r="C140" s="411"/>
      <c r="D140" s="411"/>
      <c r="E140" s="411"/>
      <c r="F140" s="411"/>
      <c r="G140" s="411"/>
      <c r="H140" s="411"/>
      <c r="I140" s="411"/>
      <c r="J140" s="411"/>
      <c r="K140" s="412"/>
    </row>
    <row r="141" spans="1:51" s="23" customFormat="1" x14ac:dyDescent="0.2">
      <c r="B141" s="249"/>
      <c r="C141" s="250"/>
      <c r="D141" s="251"/>
      <c r="E141" s="251"/>
      <c r="F141" s="251"/>
      <c r="G141" s="251"/>
      <c r="H141" s="251"/>
      <c r="I141" s="251"/>
      <c r="J141" s="251"/>
      <c r="K141" s="251"/>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row>
    <row r="142" spans="1:51" ht="12.75" thickBot="1" x14ac:dyDescent="0.25"/>
    <row r="143" spans="1:51" s="23" customFormat="1" ht="12.75" thickBot="1" x14ac:dyDescent="0.25">
      <c r="B143" s="55" t="s">
        <v>103</v>
      </c>
      <c r="C143" s="56"/>
      <c r="D143" s="56"/>
      <c r="E143" s="56"/>
      <c r="F143" s="56"/>
      <c r="G143" s="56"/>
      <c r="H143" s="56"/>
      <c r="I143" s="56"/>
      <c r="J143" s="56"/>
      <c r="K143" s="73"/>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row>
    <row r="144" spans="1:51" s="23" customFormat="1" ht="6.75" customHeight="1" x14ac:dyDescent="0.2">
      <c r="B144" s="190"/>
      <c r="C144" s="190"/>
      <c r="D144" s="190"/>
      <c r="E144" s="190"/>
      <c r="F144" s="190"/>
      <c r="G144" s="190"/>
      <c r="H144" s="190"/>
      <c r="I144" s="190"/>
      <c r="J144" s="190"/>
      <c r="K144" s="190"/>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row>
    <row r="145" spans="1:51" s="23" customFormat="1" x14ac:dyDescent="0.2">
      <c r="B145" s="290" t="s">
        <v>308</v>
      </c>
      <c r="C145" s="291"/>
      <c r="D145" s="291"/>
      <c r="E145" s="291"/>
      <c r="F145" s="291"/>
      <c r="G145" s="291"/>
      <c r="H145" s="291"/>
      <c r="I145" s="291"/>
      <c r="J145" s="291"/>
      <c r="K145" s="294"/>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row>
    <row r="146" spans="1:51" ht="24" x14ac:dyDescent="0.2">
      <c r="B146" s="59" t="s">
        <v>11</v>
      </c>
      <c r="C146" s="59" t="s">
        <v>14</v>
      </c>
      <c r="D146" s="59" t="s">
        <v>13</v>
      </c>
      <c r="E146" s="59">
        <v>2019</v>
      </c>
      <c r="F146" s="59">
        <v>2020</v>
      </c>
      <c r="G146" s="59">
        <v>2021</v>
      </c>
      <c r="H146" s="59">
        <v>2022</v>
      </c>
      <c r="I146" s="59">
        <v>2023</v>
      </c>
      <c r="J146" s="59">
        <v>2024</v>
      </c>
      <c r="K146" s="59">
        <v>2025</v>
      </c>
    </row>
    <row r="147" spans="1:51" s="23" customFormat="1" x14ac:dyDescent="0.2">
      <c r="B147" s="64">
        <v>1</v>
      </c>
      <c r="C147" s="112" t="s">
        <v>305</v>
      </c>
      <c r="D147" s="64" t="s">
        <v>25</v>
      </c>
      <c r="E147" s="64">
        <f>'Input MONITORIZARE'!F369</f>
        <v>13906.956</v>
      </c>
      <c r="F147" s="64">
        <f>'Input MONITORIZARE'!G369</f>
        <v>11552.545</v>
      </c>
      <c r="G147" s="64">
        <f>'Input MONITORIZARE'!H369</f>
        <v>13363.885</v>
      </c>
      <c r="H147" s="66">
        <f>'Input MONITORIZARE'!I369</f>
        <v>12981.241</v>
      </c>
      <c r="I147" s="64">
        <f>'Input MONITORIZARE'!J369</f>
        <v>0</v>
      </c>
      <c r="J147" s="64">
        <f>'Input MONITORIZARE'!K369</f>
        <v>0</v>
      </c>
      <c r="K147" s="64">
        <f>'Input MONITORIZARE'!L369</f>
        <v>0</v>
      </c>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row>
    <row r="148" spans="1:51" ht="3" customHeight="1" x14ac:dyDescent="0.2">
      <c r="B148" s="406"/>
      <c r="C148" s="407"/>
      <c r="D148" s="407"/>
      <c r="E148" s="407"/>
      <c r="F148" s="407"/>
      <c r="G148" s="407"/>
      <c r="H148" s="407"/>
      <c r="I148" s="407"/>
      <c r="J148" s="407"/>
      <c r="K148" s="408"/>
    </row>
    <row r="149" spans="1:51" s="18" customFormat="1" ht="26.25" customHeight="1" x14ac:dyDescent="0.2">
      <c r="A149" s="23"/>
      <c r="B149" s="174"/>
      <c r="C149" s="250" t="s">
        <v>307</v>
      </c>
      <c r="D149" s="251"/>
      <c r="E149" s="405"/>
      <c r="F149" s="681"/>
      <c r="G149" s="681"/>
      <c r="H149" s="681"/>
      <c r="I149" s="405"/>
      <c r="J149" s="405"/>
      <c r="K149" s="409"/>
      <c r="L149" s="23"/>
    </row>
    <row r="150" spans="1:51" ht="3" customHeight="1" x14ac:dyDescent="0.2">
      <c r="B150" s="410"/>
      <c r="C150" s="411"/>
      <c r="D150" s="411"/>
      <c r="E150" s="411"/>
      <c r="F150" s="411"/>
      <c r="G150" s="411"/>
      <c r="H150" s="411"/>
      <c r="I150" s="411"/>
      <c r="J150" s="411"/>
      <c r="K150" s="412"/>
    </row>
    <row r="152" spans="1:51" ht="12.75" thickBot="1" x14ac:dyDescent="0.25"/>
    <row r="153" spans="1:51" s="23" customFormat="1" ht="12.75" thickBot="1" x14ac:dyDescent="0.25">
      <c r="B153" s="55" t="s">
        <v>102</v>
      </c>
      <c r="C153" s="56"/>
      <c r="D153" s="56"/>
      <c r="E153" s="56"/>
      <c r="F153" s="56"/>
      <c r="G153" s="56"/>
      <c r="H153" s="56"/>
      <c r="I153" s="56"/>
      <c r="J153" s="56"/>
      <c r="K153" s="73"/>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row>
    <row r="154" spans="1:51" s="23" customFormat="1" ht="6.75" customHeight="1" x14ac:dyDescent="0.2">
      <c r="B154" s="190"/>
      <c r="C154" s="190"/>
      <c r="D154" s="190"/>
      <c r="E154" s="190"/>
      <c r="F154" s="190"/>
      <c r="G154" s="190"/>
      <c r="H154" s="190"/>
      <c r="I154" s="190"/>
      <c r="J154" s="190"/>
      <c r="K154" s="190"/>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row>
    <row r="155" spans="1:51" ht="24" x14ac:dyDescent="0.2">
      <c r="B155" s="59" t="s">
        <v>11</v>
      </c>
      <c r="C155" s="59" t="s">
        <v>14</v>
      </c>
      <c r="D155" s="59" t="s">
        <v>13</v>
      </c>
      <c r="E155" s="59">
        <v>2019</v>
      </c>
      <c r="F155" s="59">
        <v>2020</v>
      </c>
      <c r="G155" s="59">
        <v>2021</v>
      </c>
      <c r="H155" s="59">
        <v>2022</v>
      </c>
      <c r="I155" s="59">
        <v>2023</v>
      </c>
      <c r="J155" s="59">
        <v>2024</v>
      </c>
      <c r="K155" s="59">
        <v>2025</v>
      </c>
    </row>
    <row r="156" spans="1:51" s="23" customFormat="1" x14ac:dyDescent="0.2">
      <c r="B156" s="64">
        <v>1</v>
      </c>
      <c r="C156" s="112" t="s">
        <v>309</v>
      </c>
      <c r="D156" s="64" t="s">
        <v>25</v>
      </c>
      <c r="E156" s="66">
        <f>SUM(E157:E158)</f>
        <v>0</v>
      </c>
      <c r="F156" s="66">
        <f t="shared" ref="F156:K156" si="18">SUM(F157:F158)</f>
        <v>0</v>
      </c>
      <c r="G156" s="66">
        <f t="shared" si="18"/>
        <v>0</v>
      </c>
      <c r="H156" s="66">
        <f t="shared" si="18"/>
        <v>0</v>
      </c>
      <c r="I156" s="66">
        <f t="shared" si="18"/>
        <v>0</v>
      </c>
      <c r="J156" s="66">
        <f t="shared" si="18"/>
        <v>0</v>
      </c>
      <c r="K156" s="66">
        <f t="shared" si="18"/>
        <v>0</v>
      </c>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row>
    <row r="157" spans="1:51" s="23" customFormat="1" x14ac:dyDescent="0.2">
      <c r="B157" s="64"/>
      <c r="C157" s="153" t="s">
        <v>298</v>
      </c>
      <c r="D157" s="64" t="s">
        <v>25</v>
      </c>
      <c r="E157" s="304">
        <f>'Input MONITORIZARE'!F383+'Input MONITORIZARE'!F387</f>
        <v>0</v>
      </c>
      <c r="F157" s="304">
        <f>'Input MONITORIZARE'!G383+'Input MONITORIZARE'!G387</f>
        <v>0</v>
      </c>
      <c r="G157" s="304">
        <f>'Input MONITORIZARE'!H383+'Input MONITORIZARE'!H387</f>
        <v>0</v>
      </c>
      <c r="H157" s="304">
        <f>'Input MONITORIZARE'!I383+'Input MONITORIZARE'!I387</f>
        <v>0</v>
      </c>
      <c r="I157" s="304">
        <f>'Input MONITORIZARE'!J383+'Input MONITORIZARE'!J387</f>
        <v>0</v>
      </c>
      <c r="J157" s="304">
        <f>'Input MONITORIZARE'!K383+'Input MONITORIZARE'!K387</f>
        <v>0</v>
      </c>
      <c r="K157" s="304">
        <f>'Input MONITORIZARE'!L383+'Input MONITORIZARE'!L387</f>
        <v>0</v>
      </c>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row>
    <row r="158" spans="1:51" s="23" customFormat="1" x14ac:dyDescent="0.2">
      <c r="B158" s="64"/>
      <c r="C158" s="153" t="s">
        <v>299</v>
      </c>
      <c r="D158" s="64" t="s">
        <v>25</v>
      </c>
      <c r="E158" s="304">
        <f>'Input MONITORIZARE'!F395+'Input MONITORIZARE'!F398</f>
        <v>0</v>
      </c>
      <c r="F158" s="304">
        <f>'Input MONITORIZARE'!G395+'Input MONITORIZARE'!G398</f>
        <v>0</v>
      </c>
      <c r="G158" s="304">
        <f>'Input MONITORIZARE'!H395+'Input MONITORIZARE'!H398</f>
        <v>0</v>
      </c>
      <c r="H158" s="304">
        <f>'Input MONITORIZARE'!I395+'Input MONITORIZARE'!I398</f>
        <v>0</v>
      </c>
      <c r="I158" s="304">
        <f>'Input MONITORIZARE'!J395+'Input MONITORIZARE'!J398</f>
        <v>0</v>
      </c>
      <c r="J158" s="304">
        <f>'Input MONITORIZARE'!K395+'Input MONITORIZARE'!K398</f>
        <v>0</v>
      </c>
      <c r="K158" s="304">
        <f>'Input MONITORIZARE'!L395+'Input MONITORIZARE'!L398</f>
        <v>0</v>
      </c>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row>
    <row r="159" spans="1:51" s="23" customFormat="1" x14ac:dyDescent="0.2">
      <c r="B159" s="64">
        <v>2</v>
      </c>
      <c r="C159" s="112" t="s">
        <v>310</v>
      </c>
      <c r="D159" s="64" t="s">
        <v>25</v>
      </c>
      <c r="E159" s="166">
        <f>'Input MONITORIZARE'!F384+'Input MONITORIZARE'!F388+'Input MONITORIZARE'!F396+'Input MONITORIZARE'!F399</f>
        <v>0</v>
      </c>
      <c r="F159" s="166">
        <f>'Input MONITORIZARE'!G384+'Input MONITORIZARE'!G388+'Input MONITORIZARE'!G396+'Input MONITORIZARE'!G399</f>
        <v>0</v>
      </c>
      <c r="G159" s="166">
        <f>'Input MONITORIZARE'!H384+'Input MONITORIZARE'!H388+'Input MONITORIZARE'!H396+'Input MONITORIZARE'!H399</f>
        <v>0</v>
      </c>
      <c r="H159" s="166">
        <f>'Input MONITORIZARE'!I384+'Input MONITORIZARE'!I388+'Input MONITORIZARE'!I396+'Input MONITORIZARE'!I399</f>
        <v>0</v>
      </c>
      <c r="I159" s="166">
        <f>'Input MONITORIZARE'!J384+'Input MONITORIZARE'!J388+'Input MONITORIZARE'!J396+'Input MONITORIZARE'!J399</f>
        <v>0</v>
      </c>
      <c r="J159" s="166">
        <f>'Input MONITORIZARE'!K384+'Input MONITORIZARE'!K388+'Input MONITORIZARE'!K396+'Input MONITORIZARE'!K399</f>
        <v>0</v>
      </c>
      <c r="K159" s="166">
        <f>'Input MONITORIZARE'!L384+'Input MONITORIZARE'!L388+'Input MONITORIZARE'!L396+'Input MONITORIZARE'!L399</f>
        <v>0</v>
      </c>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row>
    <row r="160" spans="1:51" s="23" customFormat="1" x14ac:dyDescent="0.2">
      <c r="B160" s="66">
        <v>3</v>
      </c>
      <c r="C160" s="65" t="s">
        <v>313</v>
      </c>
      <c r="D160" s="64"/>
      <c r="E160" s="166">
        <f>E159+E156</f>
        <v>0</v>
      </c>
      <c r="F160" s="66">
        <f t="shared" ref="F160:K160" si="19">F159+F156</f>
        <v>0</v>
      </c>
      <c r="G160" s="66">
        <f t="shared" si="19"/>
        <v>0</v>
      </c>
      <c r="H160" s="66">
        <f t="shared" si="19"/>
        <v>0</v>
      </c>
      <c r="I160" s="66">
        <f t="shared" si="19"/>
        <v>0</v>
      </c>
      <c r="J160" s="66">
        <f t="shared" si="19"/>
        <v>0</v>
      </c>
      <c r="K160" s="66">
        <f t="shared" si="19"/>
        <v>0</v>
      </c>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row>
    <row r="161" spans="1:51" ht="3" customHeight="1" x14ac:dyDescent="0.2">
      <c r="B161" s="406"/>
      <c r="C161" s="407"/>
      <c r="D161" s="407"/>
      <c r="E161" s="407"/>
      <c r="F161" s="407"/>
      <c r="G161" s="407"/>
      <c r="H161" s="407"/>
      <c r="I161" s="407"/>
      <c r="J161" s="407"/>
      <c r="K161" s="408"/>
    </row>
    <row r="162" spans="1:51" s="18" customFormat="1" ht="26.25" customHeight="1" x14ac:dyDescent="0.2">
      <c r="A162" s="23"/>
      <c r="B162" s="174"/>
      <c r="C162" s="250" t="s">
        <v>315</v>
      </c>
      <c r="D162" s="251"/>
      <c r="E162" s="405"/>
      <c r="F162" s="681"/>
      <c r="G162" s="681"/>
      <c r="H162" s="681"/>
      <c r="I162" s="405"/>
      <c r="J162" s="405"/>
      <c r="K162" s="409"/>
      <c r="L162" s="23"/>
    </row>
    <row r="163" spans="1:51" ht="3" customHeight="1" x14ac:dyDescent="0.2">
      <c r="B163" s="410"/>
      <c r="C163" s="411"/>
      <c r="D163" s="411"/>
      <c r="E163" s="411"/>
      <c r="F163" s="411"/>
      <c r="G163" s="411"/>
      <c r="H163" s="411"/>
      <c r="I163" s="411"/>
      <c r="J163" s="411"/>
      <c r="K163" s="412"/>
    </row>
    <row r="164" spans="1:51" s="23" customFormat="1" x14ac:dyDescent="0.2">
      <c r="B164" s="64">
        <v>4</v>
      </c>
      <c r="C164" s="112" t="s">
        <v>311</v>
      </c>
      <c r="D164" s="64" t="s">
        <v>25</v>
      </c>
      <c r="E164" s="66">
        <f t="shared" ref="E164:K164" si="20">SUM(E165:E166)</f>
        <v>0</v>
      </c>
      <c r="F164" s="66">
        <f t="shared" si="20"/>
        <v>0</v>
      </c>
      <c r="G164" s="66">
        <f t="shared" si="20"/>
        <v>0</v>
      </c>
      <c r="H164" s="66">
        <f t="shared" si="20"/>
        <v>0</v>
      </c>
      <c r="I164" s="66">
        <f t="shared" si="20"/>
        <v>0</v>
      </c>
      <c r="J164" s="66">
        <f t="shared" si="20"/>
        <v>0</v>
      </c>
      <c r="K164" s="66">
        <f t="shared" si="20"/>
        <v>0</v>
      </c>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row>
    <row r="165" spans="1:51" s="23" customFormat="1" ht="24" x14ac:dyDescent="0.2">
      <c r="B165" s="64"/>
      <c r="C165" s="153" t="s">
        <v>467</v>
      </c>
      <c r="D165" s="64" t="s">
        <v>25</v>
      </c>
      <c r="E165" s="64">
        <f>'Input MONITORIZARE'!F403</f>
        <v>0</v>
      </c>
      <c r="F165" s="64">
        <f>'Input MONITORIZARE'!G403</f>
        <v>0</v>
      </c>
      <c r="G165" s="64">
        <f>'Input MONITORIZARE'!H403</f>
        <v>0</v>
      </c>
      <c r="H165" s="64">
        <f>'Input MONITORIZARE'!I403</f>
        <v>0</v>
      </c>
      <c r="I165" s="64">
        <f>'Input MONITORIZARE'!J403</f>
        <v>0</v>
      </c>
      <c r="J165" s="64">
        <f>'Input MONITORIZARE'!K403</f>
        <v>0</v>
      </c>
      <c r="K165" s="64">
        <f>'Input MONITORIZARE'!L403</f>
        <v>0</v>
      </c>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row>
    <row r="166" spans="1:51" s="23" customFormat="1" x14ac:dyDescent="0.2">
      <c r="B166" s="64"/>
      <c r="C166" s="153" t="s">
        <v>468</v>
      </c>
      <c r="D166" s="64" t="s">
        <v>25</v>
      </c>
      <c r="E166" s="64">
        <f>'Input MONITORIZARE'!F404</f>
        <v>0</v>
      </c>
      <c r="F166" s="64">
        <f>'Input MONITORIZARE'!G404</f>
        <v>0</v>
      </c>
      <c r="G166" s="64">
        <f>'Input MONITORIZARE'!H404</f>
        <v>0</v>
      </c>
      <c r="H166" s="64">
        <f>'Input MONITORIZARE'!I404</f>
        <v>0</v>
      </c>
      <c r="I166" s="64">
        <f>'Input MONITORIZARE'!J404</f>
        <v>0</v>
      </c>
      <c r="J166" s="64">
        <f>'Input MONITORIZARE'!K404</f>
        <v>0</v>
      </c>
      <c r="K166" s="64">
        <f>'Input MONITORIZARE'!L404</f>
        <v>0</v>
      </c>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row>
    <row r="167" spans="1:51" s="23" customFormat="1" x14ac:dyDescent="0.2">
      <c r="B167" s="64">
        <v>5</v>
      </c>
      <c r="C167" s="112" t="s">
        <v>312</v>
      </c>
      <c r="D167" s="64" t="s">
        <v>25</v>
      </c>
      <c r="E167" s="66">
        <f>SUM(E168:E170)</f>
        <v>0</v>
      </c>
      <c r="F167" s="66">
        <f t="shared" ref="F167:K167" si="21">SUM(F168:F170)</f>
        <v>0</v>
      </c>
      <c r="G167" s="66">
        <f t="shared" si="21"/>
        <v>0</v>
      </c>
      <c r="H167" s="66">
        <f t="shared" si="21"/>
        <v>0</v>
      </c>
      <c r="I167" s="66">
        <f t="shared" si="21"/>
        <v>0</v>
      </c>
      <c r="J167" s="66">
        <f t="shared" si="21"/>
        <v>0</v>
      </c>
      <c r="K167" s="66">
        <f t="shared" si="21"/>
        <v>0</v>
      </c>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row>
    <row r="168" spans="1:51" s="23" customFormat="1" ht="24" x14ac:dyDescent="0.2">
      <c r="B168" s="64"/>
      <c r="C168" s="153" t="s">
        <v>462</v>
      </c>
      <c r="D168" s="64" t="s">
        <v>25</v>
      </c>
      <c r="E168" s="64">
        <f>'Input MONITORIZARE'!F406</f>
        <v>0</v>
      </c>
      <c r="F168" s="64">
        <f>'Input MONITORIZARE'!G406</f>
        <v>0</v>
      </c>
      <c r="G168" s="64">
        <f>'Input MONITORIZARE'!H406</f>
        <v>0</v>
      </c>
      <c r="H168" s="64">
        <f>'Input MONITORIZARE'!I406</f>
        <v>0</v>
      </c>
      <c r="I168" s="64">
        <f>'Input MONITORIZARE'!J406</f>
        <v>0</v>
      </c>
      <c r="J168" s="64">
        <f>'Input MONITORIZARE'!K406</f>
        <v>0</v>
      </c>
      <c r="K168" s="64">
        <f>'Input MONITORIZARE'!L406</f>
        <v>0</v>
      </c>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row>
    <row r="169" spans="1:51" s="23" customFormat="1" ht="24" x14ac:dyDescent="0.2">
      <c r="B169" s="64"/>
      <c r="C169" s="153" t="s">
        <v>463</v>
      </c>
      <c r="D169" s="64" t="s">
        <v>25</v>
      </c>
      <c r="E169" s="64">
        <f>'Input MONITORIZARE'!F407</f>
        <v>0</v>
      </c>
      <c r="F169" s="64">
        <f>'Input MONITORIZARE'!G407</f>
        <v>0</v>
      </c>
      <c r="G169" s="64">
        <f>'Input MONITORIZARE'!H407</f>
        <v>0</v>
      </c>
      <c r="H169" s="64">
        <f>'Input MONITORIZARE'!I407</f>
        <v>0</v>
      </c>
      <c r="I169" s="64">
        <f>'Input MONITORIZARE'!J407</f>
        <v>0</v>
      </c>
      <c r="J169" s="64">
        <f>'Input MONITORIZARE'!K407</f>
        <v>0</v>
      </c>
      <c r="K169" s="64">
        <f>'Input MONITORIZARE'!L407</f>
        <v>0</v>
      </c>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row>
    <row r="170" spans="1:51" s="23" customFormat="1" x14ac:dyDescent="0.2">
      <c r="B170" s="64"/>
      <c r="C170" s="153"/>
      <c r="D170" s="64" t="s">
        <v>25</v>
      </c>
      <c r="E170" s="64">
        <f>'Input MONITORIZARE'!F408</f>
        <v>0</v>
      </c>
      <c r="F170" s="64">
        <f>'Input MONITORIZARE'!G408</f>
        <v>0</v>
      </c>
      <c r="G170" s="64">
        <f>'Input MONITORIZARE'!H408</f>
        <v>0</v>
      </c>
      <c r="H170" s="64">
        <f>'Input MONITORIZARE'!I408</f>
        <v>0</v>
      </c>
      <c r="I170" s="64">
        <f>'Input MONITORIZARE'!J408</f>
        <v>0</v>
      </c>
      <c r="J170" s="64">
        <f>'Input MONITORIZARE'!K408</f>
        <v>0</v>
      </c>
      <c r="K170" s="64">
        <f>'Input MONITORIZARE'!L408</f>
        <v>0</v>
      </c>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row>
    <row r="171" spans="1:51" s="23" customFormat="1" x14ac:dyDescent="0.2">
      <c r="B171" s="64">
        <v>6</v>
      </c>
      <c r="C171" s="112" t="s">
        <v>314</v>
      </c>
      <c r="D171" s="64" t="s">
        <v>25</v>
      </c>
      <c r="E171" s="64">
        <f>'Input MONITORIZARE'!F409</f>
        <v>0</v>
      </c>
      <c r="F171" s="64">
        <f>'Input MONITORIZARE'!G409</f>
        <v>0</v>
      </c>
      <c r="G171" s="64">
        <f>'Input MONITORIZARE'!H409</f>
        <v>0</v>
      </c>
      <c r="H171" s="64">
        <f>'Input MONITORIZARE'!I409</f>
        <v>0</v>
      </c>
      <c r="I171" s="64">
        <f>'Input MONITORIZARE'!J409</f>
        <v>0</v>
      </c>
      <c r="J171" s="64">
        <f>'Input MONITORIZARE'!K409</f>
        <v>0</v>
      </c>
      <c r="K171" s="64">
        <f>'Input MONITORIZARE'!L409</f>
        <v>0</v>
      </c>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row>
    <row r="172" spans="1:51" s="23" customFormat="1" ht="24" x14ac:dyDescent="0.2">
      <c r="B172" s="64">
        <v>7</v>
      </c>
      <c r="C172" s="112" t="s">
        <v>316</v>
      </c>
      <c r="D172" s="64" t="s">
        <v>36</v>
      </c>
      <c r="E172" s="394" t="str">
        <f>IF(E156=0,"na",E164/E156)</f>
        <v>na</v>
      </c>
      <c r="F172" s="394" t="str">
        <f t="shared" ref="F172:K172" si="22">IF(F156=0,"na",F164/F156)</f>
        <v>na</v>
      </c>
      <c r="G172" s="394" t="str">
        <f t="shared" si="22"/>
        <v>na</v>
      </c>
      <c r="H172" s="394" t="str">
        <f t="shared" si="22"/>
        <v>na</v>
      </c>
      <c r="I172" s="394" t="str">
        <f t="shared" si="22"/>
        <v>na</v>
      </c>
      <c r="J172" s="394" t="str">
        <f t="shared" si="22"/>
        <v>na</v>
      </c>
      <c r="K172" s="394" t="str">
        <f t="shared" si="22"/>
        <v>na</v>
      </c>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row>
    <row r="173" spans="1:51" ht="3" customHeight="1" x14ac:dyDescent="0.2">
      <c r="B173" s="406"/>
      <c r="C173" s="407"/>
      <c r="D173" s="407"/>
      <c r="E173" s="407"/>
      <c r="F173" s="407"/>
      <c r="G173" s="407"/>
      <c r="H173" s="407"/>
      <c r="I173" s="407"/>
      <c r="J173" s="407"/>
      <c r="K173" s="408"/>
    </row>
    <row r="174" spans="1:51" s="18" customFormat="1" ht="26.25" customHeight="1" x14ac:dyDescent="0.2">
      <c r="A174" s="23"/>
      <c r="B174" s="174"/>
      <c r="C174" s="250" t="s">
        <v>317</v>
      </c>
      <c r="D174" s="251"/>
      <c r="E174" s="405"/>
      <c r="F174" s="681"/>
      <c r="G174" s="681"/>
      <c r="H174" s="681"/>
      <c r="I174" s="405"/>
      <c r="J174" s="405"/>
      <c r="K174" s="409"/>
      <c r="L174" s="23"/>
    </row>
    <row r="175" spans="1:51" ht="3" customHeight="1" x14ac:dyDescent="0.2">
      <c r="B175" s="410"/>
      <c r="C175" s="411"/>
      <c r="D175" s="411"/>
      <c r="E175" s="411"/>
      <c r="F175" s="411"/>
      <c r="G175" s="411"/>
      <c r="H175" s="411"/>
      <c r="I175" s="411"/>
      <c r="J175" s="411"/>
      <c r="K175" s="412"/>
    </row>
    <row r="176" spans="1:51" s="23" customFormat="1" x14ac:dyDescent="0.2">
      <c r="B176" s="190"/>
      <c r="C176" s="190"/>
      <c r="D176" s="190"/>
      <c r="E176" s="190"/>
      <c r="F176" s="190"/>
      <c r="G176" s="190"/>
      <c r="H176" s="190"/>
      <c r="I176" s="190"/>
      <c r="J176" s="190"/>
      <c r="K176" s="190"/>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row>
    <row r="177" spans="1:51" ht="12.75" thickBot="1" x14ac:dyDescent="0.25"/>
    <row r="178" spans="1:51" s="23" customFormat="1" ht="12.75" thickBot="1" x14ac:dyDescent="0.25">
      <c r="B178" s="55" t="s">
        <v>101</v>
      </c>
      <c r="C178" s="56"/>
      <c r="D178" s="56"/>
      <c r="E178" s="56"/>
      <c r="F178" s="56"/>
      <c r="G178" s="56"/>
      <c r="H178" s="56"/>
      <c r="I178" s="56"/>
      <c r="J178" s="56"/>
      <c r="K178" s="73"/>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row>
    <row r="179" spans="1:51" s="23" customFormat="1" ht="6.75" customHeight="1" x14ac:dyDescent="0.2">
      <c r="B179" s="190"/>
      <c r="C179" s="190"/>
      <c r="D179" s="190"/>
      <c r="E179" s="190"/>
      <c r="F179" s="190"/>
      <c r="G179" s="190"/>
      <c r="H179" s="190"/>
      <c r="I179" s="190"/>
      <c r="J179" s="190"/>
      <c r="K179" s="190"/>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row>
    <row r="180" spans="1:51" ht="24" x14ac:dyDescent="0.2">
      <c r="B180" s="59" t="s">
        <v>11</v>
      </c>
      <c r="C180" s="59" t="s">
        <v>14</v>
      </c>
      <c r="D180" s="59" t="s">
        <v>13</v>
      </c>
      <c r="E180" s="59">
        <v>2019</v>
      </c>
      <c r="F180" s="59">
        <v>2020</v>
      </c>
      <c r="G180" s="59">
        <v>2021</v>
      </c>
      <c r="H180" s="59">
        <v>2022</v>
      </c>
      <c r="I180" s="59">
        <v>2023</v>
      </c>
      <c r="J180" s="59">
        <v>2024</v>
      </c>
      <c r="K180" s="59">
        <v>2025</v>
      </c>
    </row>
    <row r="181" spans="1:51" s="23" customFormat="1" x14ac:dyDescent="0.2">
      <c r="B181" s="60"/>
      <c r="C181" s="61" t="s">
        <v>77</v>
      </c>
      <c r="D181" s="62"/>
      <c r="E181" s="62"/>
      <c r="F181" s="62"/>
      <c r="G181" s="62"/>
      <c r="H181" s="62"/>
      <c r="I181" s="62"/>
      <c r="J181" s="62"/>
      <c r="K181" s="63"/>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row>
    <row r="182" spans="1:51" s="23" customFormat="1" ht="24" x14ac:dyDescent="0.2">
      <c r="B182" s="168">
        <v>1</v>
      </c>
      <c r="C182" s="169" t="s">
        <v>85</v>
      </c>
      <c r="D182" s="64" t="s">
        <v>86</v>
      </c>
      <c r="E182" s="160">
        <f>'Input MONITORIZARE'!F416</f>
        <v>0</v>
      </c>
      <c r="F182" s="160">
        <f>'Input MONITORIZARE'!G416</f>
        <v>0</v>
      </c>
      <c r="G182" s="160">
        <f>'Input MONITORIZARE'!H416</f>
        <v>0</v>
      </c>
      <c r="H182" s="160">
        <f>'Input MONITORIZARE'!I416</f>
        <v>0</v>
      </c>
      <c r="I182" s="160">
        <f>'Input MONITORIZARE'!J416</f>
        <v>0</v>
      </c>
      <c r="J182" s="160">
        <f>'Input MONITORIZARE'!K416</f>
        <v>0</v>
      </c>
      <c r="K182" s="160">
        <f>'Input MONITORIZARE'!L416</f>
        <v>0</v>
      </c>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row>
    <row r="183" spans="1:51" s="23" customFormat="1" x14ac:dyDescent="0.2">
      <c r="B183" s="171"/>
      <c r="C183" s="172"/>
      <c r="D183" s="64" t="s">
        <v>25</v>
      </c>
      <c r="E183" s="160">
        <f>'Input MONITORIZARE'!F417</f>
        <v>0</v>
      </c>
      <c r="F183" s="160">
        <f>'Input MONITORIZARE'!G417</f>
        <v>0</v>
      </c>
      <c r="G183" s="160">
        <f>'Input MONITORIZARE'!H417</f>
        <v>0</v>
      </c>
      <c r="H183" s="160">
        <f>'Input MONITORIZARE'!I417</f>
        <v>0</v>
      </c>
      <c r="I183" s="160">
        <f>'Input MONITORIZARE'!J417</f>
        <v>0</v>
      </c>
      <c r="J183" s="160">
        <f>'Input MONITORIZARE'!K417</f>
        <v>0</v>
      </c>
      <c r="K183" s="160">
        <f>'Input MONITORIZARE'!L417</f>
        <v>0</v>
      </c>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row>
    <row r="184" spans="1:51" s="23" customFormat="1" x14ac:dyDescent="0.2">
      <c r="B184" s="173">
        <v>2</v>
      </c>
      <c r="C184" s="163" t="s">
        <v>87</v>
      </c>
      <c r="D184" s="64" t="s">
        <v>36</v>
      </c>
      <c r="E184" s="395">
        <f>'Input MONITORIZARE'!F418</f>
        <v>0</v>
      </c>
      <c r="F184" s="395">
        <f>'Input MONITORIZARE'!G418</f>
        <v>0</v>
      </c>
      <c r="G184" s="395">
        <f>'Input MONITORIZARE'!H418</f>
        <v>0</v>
      </c>
      <c r="H184" s="395">
        <f>'Input MONITORIZARE'!I418</f>
        <v>0</v>
      </c>
      <c r="I184" s="395">
        <f>'Input MONITORIZARE'!J418</f>
        <v>0</v>
      </c>
      <c r="J184" s="395">
        <f>'Input MONITORIZARE'!K418</f>
        <v>0</v>
      </c>
      <c r="K184" s="395">
        <f>'Input MONITORIZARE'!L418</f>
        <v>0</v>
      </c>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row>
    <row r="185" spans="1:51" s="23" customFormat="1" x14ac:dyDescent="0.2">
      <c r="B185" s="174">
        <v>3</v>
      </c>
      <c r="C185" s="169" t="s">
        <v>189</v>
      </c>
      <c r="D185" s="168" t="s">
        <v>190</v>
      </c>
      <c r="E185" s="160">
        <f>'Input MONITORIZARE'!F419</f>
        <v>0</v>
      </c>
      <c r="F185" s="160">
        <f>'Input MONITORIZARE'!G419</f>
        <v>0</v>
      </c>
      <c r="G185" s="160">
        <f>'Input MONITORIZARE'!H419</f>
        <v>0</v>
      </c>
      <c r="H185" s="160">
        <f>'Input MONITORIZARE'!I419</f>
        <v>0</v>
      </c>
      <c r="I185" s="160">
        <f>'Input MONITORIZARE'!J419</f>
        <v>0</v>
      </c>
      <c r="J185" s="160">
        <f>'Input MONITORIZARE'!K419</f>
        <v>0</v>
      </c>
      <c r="K185" s="160">
        <f>'Input MONITORIZARE'!L419</f>
        <v>0</v>
      </c>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row>
    <row r="186" spans="1:51" ht="3" customHeight="1" x14ac:dyDescent="0.2">
      <c r="B186" s="406"/>
      <c r="C186" s="407"/>
      <c r="D186" s="407"/>
      <c r="E186" s="407"/>
      <c r="F186" s="407"/>
      <c r="G186" s="407"/>
      <c r="H186" s="407"/>
      <c r="I186" s="407"/>
      <c r="J186" s="407"/>
      <c r="K186" s="408"/>
    </row>
    <row r="187" spans="1:51" s="18" customFormat="1" ht="26.25" customHeight="1" x14ac:dyDescent="0.2">
      <c r="A187" s="23"/>
      <c r="B187" s="174"/>
      <c r="C187" s="250" t="s">
        <v>318</v>
      </c>
      <c r="D187" s="251"/>
      <c r="E187" s="405"/>
      <c r="F187" s="681"/>
      <c r="G187" s="681"/>
      <c r="H187" s="681"/>
      <c r="I187" s="405"/>
      <c r="J187" s="405"/>
      <c r="K187" s="409"/>
      <c r="L187" s="23"/>
    </row>
    <row r="188" spans="1:51" ht="3" customHeight="1" x14ac:dyDescent="0.2">
      <c r="B188" s="410"/>
      <c r="C188" s="411"/>
      <c r="D188" s="411"/>
      <c r="E188" s="411"/>
      <c r="F188" s="411"/>
      <c r="G188" s="411"/>
      <c r="H188" s="411"/>
      <c r="I188" s="411"/>
      <c r="J188" s="411"/>
      <c r="K188" s="412"/>
    </row>
    <row r="189" spans="1:51" s="23" customFormat="1" x14ac:dyDescent="0.2">
      <c r="B189" s="85"/>
      <c r="C189" s="87" t="s">
        <v>33</v>
      </c>
      <c r="D189" s="87"/>
      <c r="E189" s="176"/>
      <c r="F189" s="176"/>
      <c r="G189" s="176"/>
      <c r="H189" s="176"/>
      <c r="I189" s="176"/>
      <c r="J189" s="176"/>
      <c r="K189" s="160"/>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row>
    <row r="190" spans="1:51" s="23" customFormat="1" ht="36" x14ac:dyDescent="0.2">
      <c r="B190" s="173">
        <v>4</v>
      </c>
      <c r="C190" s="172" t="s">
        <v>321</v>
      </c>
      <c r="D190" s="171" t="s">
        <v>190</v>
      </c>
      <c r="E190" s="305">
        <f>'Input MONITORIZARE'!F421</f>
        <v>0</v>
      </c>
      <c r="F190" s="305">
        <f>'Input MONITORIZARE'!G421+'Input MONITORIZARE'!G424</f>
        <v>0</v>
      </c>
      <c r="G190" s="305">
        <f>'Input MONITORIZARE'!H421+'Input MONITORIZARE'!H424</f>
        <v>0</v>
      </c>
      <c r="H190" s="305">
        <f>'Input MONITORIZARE'!I421+'Input MONITORIZARE'!I424</f>
        <v>0</v>
      </c>
      <c r="I190" s="305">
        <f>'Input MONITORIZARE'!J421</f>
        <v>0</v>
      </c>
      <c r="J190" s="305">
        <f>'Input MONITORIZARE'!K421</f>
        <v>0</v>
      </c>
      <c r="K190" s="305">
        <f>'Input MONITORIZARE'!L421</f>
        <v>0</v>
      </c>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row>
    <row r="191" spans="1:51" s="23" customFormat="1" ht="24" x14ac:dyDescent="0.2">
      <c r="B191" s="173">
        <f>B190+1</f>
        <v>5</v>
      </c>
      <c r="C191" s="163" t="s">
        <v>89</v>
      </c>
      <c r="D191" s="64" t="s">
        <v>190</v>
      </c>
      <c r="E191" s="160">
        <f>'Input MONITORIZARE'!F422</f>
        <v>0</v>
      </c>
      <c r="F191" s="160">
        <f>'Input MONITORIZARE'!G422</f>
        <v>0</v>
      </c>
      <c r="G191" s="160">
        <f>'Input MONITORIZARE'!H422</f>
        <v>0</v>
      </c>
      <c r="H191" s="160">
        <f>'Input MONITORIZARE'!I422</f>
        <v>0</v>
      </c>
      <c r="I191" s="160">
        <f>'Input MONITORIZARE'!J422</f>
        <v>0</v>
      </c>
      <c r="J191" s="160">
        <f>'Input MONITORIZARE'!K422</f>
        <v>0</v>
      </c>
      <c r="K191" s="160">
        <f>'Input MONITORIZARE'!L422</f>
        <v>0</v>
      </c>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row>
    <row r="192" spans="1:51" s="23" customFormat="1" ht="24" x14ac:dyDescent="0.2">
      <c r="B192" s="173">
        <f>B191+1</f>
        <v>6</v>
      </c>
      <c r="C192" s="163" t="s">
        <v>90</v>
      </c>
      <c r="D192" s="64" t="s">
        <v>190</v>
      </c>
      <c r="E192" s="160">
        <f>'Input MONITORIZARE'!F423</f>
        <v>0</v>
      </c>
      <c r="F192" s="160">
        <f>'Input MONITORIZARE'!G423</f>
        <v>0</v>
      </c>
      <c r="G192" s="160">
        <f>'Input MONITORIZARE'!H423</f>
        <v>0</v>
      </c>
      <c r="H192" s="160">
        <f>'Input MONITORIZARE'!I423</f>
        <v>0</v>
      </c>
      <c r="I192" s="160">
        <f>'Input MONITORIZARE'!J423</f>
        <v>0</v>
      </c>
      <c r="J192" s="160">
        <f>'Input MONITORIZARE'!K423</f>
        <v>0</v>
      </c>
      <c r="K192" s="160">
        <f>'Input MONITORIZARE'!L423</f>
        <v>0</v>
      </c>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row>
    <row r="193" spans="1:51" s="23" customFormat="1" ht="15.75" customHeight="1" x14ac:dyDescent="0.2">
      <c r="B193" s="168">
        <v>7</v>
      </c>
      <c r="C193" s="169" t="s">
        <v>319</v>
      </c>
      <c r="D193" s="168" t="s">
        <v>36</v>
      </c>
      <c r="E193" s="431" t="str">
        <f>IF(E185=0,"na",(E190+E191)/E185)</f>
        <v>na</v>
      </c>
      <c r="F193" s="431" t="str">
        <f>IF(F185=0,"na",(F190+F191)/F185)</f>
        <v>na</v>
      </c>
      <c r="G193" s="431" t="str">
        <f t="shared" ref="G193:K193" si="23">IF(G185=0,"na",(G190+G191)/G185)</f>
        <v>na</v>
      </c>
      <c r="H193" s="431" t="str">
        <f t="shared" si="23"/>
        <v>na</v>
      </c>
      <c r="I193" s="431" t="str">
        <f t="shared" si="23"/>
        <v>na</v>
      </c>
      <c r="J193" s="431" t="str">
        <f t="shared" si="23"/>
        <v>na</v>
      </c>
      <c r="K193" s="431" t="str">
        <f t="shared" si="23"/>
        <v>na</v>
      </c>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row>
    <row r="194" spans="1:51" ht="3" customHeight="1" x14ac:dyDescent="0.2">
      <c r="B194" s="406"/>
      <c r="C194" s="407"/>
      <c r="D194" s="407"/>
      <c r="E194" s="407"/>
      <c r="F194" s="407"/>
      <c r="G194" s="407"/>
      <c r="H194" s="407"/>
      <c r="I194" s="407"/>
      <c r="J194" s="407"/>
      <c r="K194" s="408"/>
    </row>
    <row r="195" spans="1:51" s="18" customFormat="1" ht="26.25" customHeight="1" x14ac:dyDescent="0.2">
      <c r="A195" s="23"/>
      <c r="B195" s="174"/>
      <c r="C195" s="250" t="s">
        <v>320</v>
      </c>
      <c r="D195" s="251"/>
      <c r="E195" s="405"/>
      <c r="F195" s="681"/>
      <c r="G195" s="681"/>
      <c r="H195" s="681"/>
      <c r="I195" s="405"/>
      <c r="J195" s="405"/>
      <c r="K195" s="409"/>
      <c r="L195" s="23"/>
    </row>
    <row r="196" spans="1:51" ht="3" customHeight="1" x14ac:dyDescent="0.2">
      <c r="B196" s="410"/>
      <c r="C196" s="411"/>
      <c r="D196" s="411"/>
      <c r="E196" s="411"/>
      <c r="F196" s="411"/>
      <c r="G196" s="411"/>
      <c r="H196" s="411"/>
      <c r="I196" s="411"/>
      <c r="J196" s="411"/>
      <c r="K196" s="412"/>
    </row>
    <row r="197" spans="1:51" s="18" customFormat="1" x14ac:dyDescent="0.2">
      <c r="A197" s="23"/>
      <c r="B197" s="231"/>
      <c r="C197" s="231"/>
      <c r="D197" s="231"/>
      <c r="E197" s="231"/>
      <c r="F197" s="231"/>
      <c r="G197" s="231"/>
      <c r="H197" s="231"/>
      <c r="I197" s="231"/>
      <c r="J197" s="231"/>
      <c r="K197" s="231"/>
      <c r="L197" s="23"/>
    </row>
    <row r="198" spans="1:51" s="18" customFormat="1" x14ac:dyDescent="0.2">
      <c r="A198" s="23"/>
      <c r="B198" s="231"/>
      <c r="C198" s="231"/>
      <c r="D198" s="231"/>
      <c r="E198" s="231"/>
      <c r="F198" s="231"/>
      <c r="G198" s="231"/>
      <c r="H198" s="231"/>
      <c r="I198" s="231"/>
      <c r="J198" s="231"/>
      <c r="K198" s="231"/>
      <c r="L198" s="23"/>
    </row>
    <row r="199" spans="1:51" s="18" customFormat="1" x14ac:dyDescent="0.2">
      <c r="A199" s="16"/>
      <c r="B199" s="178"/>
      <c r="C199" s="178"/>
      <c r="D199" s="178"/>
      <c r="E199" s="178"/>
      <c r="F199" s="178"/>
      <c r="G199" s="178"/>
      <c r="H199" s="178"/>
      <c r="I199" s="178"/>
      <c r="J199" s="178"/>
      <c r="K199" s="178"/>
      <c r="L199" s="16"/>
      <c r="M199" s="16"/>
    </row>
    <row r="200" spans="1:51" s="18" customFormat="1" x14ac:dyDescent="0.2">
      <c r="A200" s="16"/>
      <c r="B200" s="178"/>
      <c r="C200" s="178"/>
      <c r="D200" s="178"/>
      <c r="E200" s="178"/>
      <c r="F200" s="178"/>
      <c r="G200" s="178"/>
      <c r="H200" s="178"/>
      <c r="I200" s="178"/>
      <c r="J200" s="178"/>
      <c r="K200" s="178"/>
      <c r="L200" s="16"/>
      <c r="M200" s="16"/>
    </row>
    <row r="201" spans="1:51" s="18" customFormat="1" x14ac:dyDescent="0.2">
      <c r="A201" s="16"/>
      <c r="B201" s="178"/>
      <c r="C201" s="178"/>
      <c r="D201" s="178"/>
      <c r="E201" s="178"/>
      <c r="F201" s="178"/>
      <c r="G201" s="178"/>
      <c r="H201" s="178"/>
      <c r="I201" s="178"/>
      <c r="J201" s="178"/>
      <c r="K201" s="178"/>
      <c r="L201" s="16"/>
      <c r="M201" s="16"/>
    </row>
    <row r="202" spans="1:51" s="18" customFormat="1" x14ac:dyDescent="0.2">
      <c r="A202" s="16"/>
      <c r="B202" s="178"/>
      <c r="C202" s="178"/>
      <c r="D202" s="178"/>
      <c r="E202" s="178"/>
      <c r="F202" s="178"/>
      <c r="G202" s="178"/>
      <c r="H202" s="178"/>
      <c r="I202" s="178"/>
      <c r="J202" s="178"/>
      <c r="K202" s="178"/>
      <c r="L202" s="16"/>
      <c r="M202" s="16"/>
    </row>
    <row r="203" spans="1:51" s="18" customFormat="1" x14ac:dyDescent="0.2">
      <c r="A203" s="16"/>
      <c r="B203" s="178"/>
      <c r="C203" s="178"/>
      <c r="D203" s="178"/>
      <c r="E203" s="178"/>
      <c r="F203" s="178"/>
      <c r="G203" s="178"/>
      <c r="H203" s="178"/>
      <c r="I203" s="178"/>
      <c r="J203" s="178"/>
      <c r="K203" s="178"/>
      <c r="L203" s="16"/>
      <c r="M203" s="16"/>
    </row>
    <row r="204" spans="1:51" s="18" customFormat="1" x14ac:dyDescent="0.2">
      <c r="A204" s="16"/>
      <c r="B204" s="178"/>
      <c r="C204" s="178"/>
      <c r="D204" s="178"/>
      <c r="E204" s="178"/>
      <c r="F204" s="178"/>
      <c r="G204" s="178"/>
      <c r="H204" s="178"/>
      <c r="I204" s="178"/>
      <c r="J204" s="178"/>
      <c r="K204" s="178"/>
      <c r="L204" s="16"/>
      <c r="M204" s="16"/>
    </row>
    <row r="205" spans="1:51" s="18" customFormat="1" x14ac:dyDescent="0.2">
      <c r="A205" s="16"/>
      <c r="B205" s="178"/>
      <c r="C205" s="178"/>
      <c r="D205" s="178"/>
      <c r="E205" s="178"/>
      <c r="F205" s="178"/>
      <c r="G205" s="178"/>
      <c r="H205" s="178"/>
      <c r="I205" s="178"/>
      <c r="J205" s="178"/>
      <c r="K205" s="178"/>
      <c r="L205" s="16"/>
      <c r="M205" s="16"/>
    </row>
    <row r="206" spans="1:51" s="18" customFormat="1" x14ac:dyDescent="0.2">
      <c r="A206" s="16"/>
      <c r="B206" s="178"/>
      <c r="C206" s="178"/>
      <c r="D206" s="178"/>
      <c r="E206" s="178"/>
      <c r="F206" s="178"/>
      <c r="G206" s="178"/>
      <c r="H206" s="178"/>
      <c r="I206" s="178"/>
      <c r="J206" s="178"/>
      <c r="K206" s="178"/>
      <c r="L206" s="16"/>
      <c r="M206" s="16"/>
    </row>
    <row r="207" spans="1:51" s="18" customFormat="1" x14ac:dyDescent="0.2">
      <c r="A207" s="16"/>
      <c r="B207" s="178"/>
      <c r="C207" s="178"/>
      <c r="D207" s="178"/>
      <c r="E207" s="178"/>
      <c r="F207" s="178"/>
      <c r="G207" s="178"/>
      <c r="H207" s="178"/>
      <c r="I207" s="178"/>
      <c r="J207" s="178"/>
      <c r="K207" s="178"/>
      <c r="L207" s="16"/>
      <c r="M207" s="16"/>
    </row>
    <row r="208" spans="1:51" s="18" customFormat="1" x14ac:dyDescent="0.2">
      <c r="A208" s="16"/>
      <c r="B208" s="178"/>
      <c r="C208" s="178"/>
      <c r="D208" s="178"/>
      <c r="E208" s="178"/>
      <c r="F208" s="178"/>
      <c r="G208" s="178"/>
      <c r="H208" s="178"/>
      <c r="I208" s="178"/>
      <c r="J208" s="178"/>
      <c r="K208" s="178"/>
      <c r="L208" s="16"/>
      <c r="M208" s="16"/>
    </row>
    <row r="209" spans="1:13" s="18" customFormat="1" x14ac:dyDescent="0.2">
      <c r="A209" s="16"/>
      <c r="B209" s="178"/>
      <c r="C209" s="178"/>
      <c r="D209" s="178"/>
      <c r="E209" s="178"/>
      <c r="F209" s="178"/>
      <c r="G209" s="178"/>
      <c r="H209" s="178"/>
      <c r="I209" s="178"/>
      <c r="J209" s="178"/>
      <c r="K209" s="178"/>
      <c r="L209" s="16"/>
      <c r="M209" s="16"/>
    </row>
    <row r="210" spans="1:13" s="18" customFormat="1" x14ac:dyDescent="0.2">
      <c r="A210" s="16"/>
      <c r="B210" s="178"/>
      <c r="C210" s="178"/>
      <c r="D210" s="178"/>
      <c r="E210" s="178"/>
      <c r="F210" s="178"/>
      <c r="G210" s="178"/>
      <c r="H210" s="178"/>
      <c r="I210" s="178"/>
      <c r="J210" s="178"/>
      <c r="K210" s="178"/>
      <c r="L210" s="16"/>
      <c r="M210" s="16"/>
    </row>
    <row r="211" spans="1:13" s="18" customFormat="1" x14ac:dyDescent="0.2">
      <c r="A211" s="16"/>
      <c r="B211" s="178"/>
      <c r="C211" s="178"/>
      <c r="D211" s="178"/>
      <c r="E211" s="178"/>
      <c r="F211" s="178"/>
      <c r="G211" s="178"/>
      <c r="H211" s="178"/>
      <c r="I211" s="178"/>
      <c r="J211" s="178"/>
      <c r="K211" s="178"/>
      <c r="L211" s="16"/>
      <c r="M211" s="16"/>
    </row>
    <row r="212" spans="1:13" s="18" customFormat="1" x14ac:dyDescent="0.2">
      <c r="A212" s="16"/>
      <c r="B212" s="178"/>
      <c r="C212" s="178"/>
      <c r="D212" s="178"/>
      <c r="E212" s="178"/>
      <c r="F212" s="178"/>
      <c r="G212" s="178"/>
      <c r="H212" s="178"/>
      <c r="I212" s="178"/>
      <c r="J212" s="178"/>
      <c r="K212" s="178"/>
      <c r="L212" s="16"/>
      <c r="M212" s="16"/>
    </row>
    <row r="213" spans="1:13" s="18" customFormat="1" x14ac:dyDescent="0.2">
      <c r="A213" s="16"/>
      <c r="B213" s="178"/>
      <c r="C213" s="178"/>
      <c r="D213" s="178"/>
      <c r="E213" s="178"/>
      <c r="F213" s="178"/>
      <c r="G213" s="178"/>
      <c r="H213" s="178"/>
      <c r="I213" s="178"/>
      <c r="J213" s="178"/>
      <c r="K213" s="178"/>
      <c r="L213" s="16"/>
      <c r="M213" s="16"/>
    </row>
    <row r="214" spans="1:13" s="18" customFormat="1" x14ac:dyDescent="0.2">
      <c r="A214" s="16"/>
      <c r="B214" s="178"/>
      <c r="C214" s="178"/>
      <c r="D214" s="178"/>
      <c r="E214" s="178"/>
      <c r="F214" s="178"/>
      <c r="G214" s="178"/>
      <c r="H214" s="178"/>
      <c r="I214" s="178"/>
      <c r="J214" s="178"/>
      <c r="K214" s="178"/>
      <c r="L214" s="16"/>
      <c r="M214" s="16"/>
    </row>
    <row r="215" spans="1:13" s="18" customFormat="1" x14ac:dyDescent="0.2">
      <c r="A215" s="16"/>
      <c r="B215" s="178"/>
      <c r="C215" s="178"/>
      <c r="D215" s="178"/>
      <c r="E215" s="178"/>
      <c r="F215" s="178"/>
      <c r="G215" s="178"/>
      <c r="H215" s="178"/>
      <c r="I215" s="178"/>
      <c r="J215" s="178"/>
      <c r="K215" s="178"/>
      <c r="L215" s="16"/>
      <c r="M215" s="16"/>
    </row>
    <row r="216" spans="1:13" s="18" customFormat="1" x14ac:dyDescent="0.2">
      <c r="A216" s="16"/>
      <c r="B216" s="178"/>
      <c r="C216" s="178"/>
      <c r="D216" s="178"/>
      <c r="E216" s="178"/>
      <c r="F216" s="178"/>
      <c r="G216" s="178"/>
      <c r="H216" s="178"/>
      <c r="I216" s="178"/>
      <c r="J216" s="178"/>
      <c r="K216" s="178"/>
      <c r="L216" s="16"/>
      <c r="M216" s="16"/>
    </row>
    <row r="217" spans="1:13" s="18" customFormat="1" x14ac:dyDescent="0.2">
      <c r="A217" s="16"/>
      <c r="B217" s="178"/>
      <c r="C217" s="178"/>
      <c r="D217" s="178"/>
      <c r="E217" s="178"/>
      <c r="F217" s="178"/>
      <c r="G217" s="178"/>
      <c r="H217" s="178"/>
      <c r="I217" s="178"/>
      <c r="J217" s="178"/>
      <c r="K217" s="178"/>
      <c r="L217" s="16"/>
      <c r="M217" s="16"/>
    </row>
    <row r="218" spans="1:13" s="18" customFormat="1" x14ac:dyDescent="0.2">
      <c r="A218" s="16"/>
      <c r="B218" s="178"/>
      <c r="C218" s="178"/>
      <c r="D218" s="178"/>
      <c r="E218" s="178"/>
      <c r="F218" s="178"/>
      <c r="G218" s="178"/>
      <c r="H218" s="178"/>
      <c r="I218" s="178"/>
      <c r="J218" s="178"/>
      <c r="K218" s="178"/>
      <c r="L218" s="16"/>
      <c r="M218" s="16"/>
    </row>
    <row r="219" spans="1:13" s="18" customFormat="1" x14ac:dyDescent="0.2">
      <c r="A219" s="16"/>
      <c r="B219" s="178"/>
      <c r="C219" s="178"/>
      <c r="D219" s="178"/>
      <c r="E219" s="178"/>
      <c r="F219" s="178"/>
      <c r="G219" s="178"/>
      <c r="H219" s="178"/>
      <c r="I219" s="178"/>
      <c r="J219" s="178"/>
      <c r="K219" s="178"/>
      <c r="L219" s="16"/>
      <c r="M219" s="16"/>
    </row>
    <row r="220" spans="1:13" s="18" customFormat="1" x14ac:dyDescent="0.2">
      <c r="A220" s="16"/>
      <c r="B220" s="178"/>
      <c r="C220" s="178"/>
      <c r="D220" s="178"/>
      <c r="E220" s="178"/>
      <c r="F220" s="178"/>
      <c r="G220" s="178"/>
      <c r="H220" s="178"/>
      <c r="I220" s="178"/>
      <c r="J220" s="178"/>
      <c r="K220" s="178"/>
      <c r="L220" s="16"/>
      <c r="M220" s="16"/>
    </row>
    <row r="221" spans="1:13" s="18" customFormat="1" x14ac:dyDescent="0.2">
      <c r="A221" s="16"/>
      <c r="B221" s="178"/>
      <c r="C221" s="178"/>
      <c r="D221" s="178"/>
      <c r="E221" s="178"/>
      <c r="F221" s="178"/>
      <c r="G221" s="178"/>
      <c r="H221" s="178"/>
      <c r="I221" s="178"/>
      <c r="J221" s="178"/>
      <c r="K221" s="178"/>
      <c r="L221" s="16"/>
      <c r="M221" s="16"/>
    </row>
    <row r="222" spans="1:13" s="18" customFormat="1" x14ac:dyDescent="0.2">
      <c r="A222" s="16"/>
      <c r="B222" s="178"/>
      <c r="C222" s="178"/>
      <c r="D222" s="178"/>
      <c r="E222" s="178"/>
      <c r="F222" s="178"/>
      <c r="G222" s="178"/>
      <c r="H222" s="178"/>
      <c r="I222" s="178"/>
      <c r="J222" s="178"/>
      <c r="K222" s="178"/>
      <c r="L222" s="16"/>
      <c r="M222" s="16"/>
    </row>
    <row r="223" spans="1:13" s="18" customFormat="1" x14ac:dyDescent="0.2">
      <c r="A223" s="16"/>
      <c r="B223" s="178"/>
      <c r="C223" s="178"/>
      <c r="D223" s="178"/>
      <c r="E223" s="178"/>
      <c r="F223" s="178"/>
      <c r="G223" s="178"/>
      <c r="H223" s="178"/>
      <c r="I223" s="178"/>
      <c r="J223" s="178"/>
      <c r="K223" s="178"/>
      <c r="L223" s="16"/>
      <c r="M223" s="16"/>
    </row>
    <row r="224" spans="1:13" s="18" customFormat="1" x14ac:dyDescent="0.2">
      <c r="A224" s="16"/>
      <c r="B224" s="178"/>
      <c r="C224" s="178"/>
      <c r="D224" s="178"/>
      <c r="E224" s="178"/>
      <c r="F224" s="178"/>
      <c r="G224" s="178"/>
      <c r="H224" s="178"/>
      <c r="I224" s="178"/>
      <c r="J224" s="178"/>
      <c r="K224" s="178"/>
      <c r="L224" s="16"/>
      <c r="M224" s="16"/>
    </row>
    <row r="225" spans="1:13" s="18" customFormat="1" x14ac:dyDescent="0.2">
      <c r="A225" s="16"/>
      <c r="B225" s="178"/>
      <c r="C225" s="178"/>
      <c r="D225" s="178"/>
      <c r="E225" s="178"/>
      <c r="F225" s="178"/>
      <c r="G225" s="178"/>
      <c r="H225" s="178"/>
      <c r="I225" s="178"/>
      <c r="J225" s="178"/>
      <c r="K225" s="178"/>
      <c r="L225" s="16"/>
      <c r="M225" s="16"/>
    </row>
    <row r="226" spans="1:13" s="18" customFormat="1" x14ac:dyDescent="0.2">
      <c r="A226" s="16"/>
      <c r="B226" s="178"/>
      <c r="C226" s="178"/>
      <c r="D226" s="178"/>
      <c r="E226" s="178"/>
      <c r="F226" s="178"/>
      <c r="G226" s="178"/>
      <c r="H226" s="178"/>
      <c r="I226" s="178"/>
      <c r="J226" s="178"/>
      <c r="K226" s="178"/>
      <c r="L226" s="16"/>
      <c r="M226" s="16"/>
    </row>
    <row r="227" spans="1:13" s="18" customFormat="1" x14ac:dyDescent="0.2">
      <c r="A227" s="16"/>
      <c r="B227" s="178"/>
      <c r="C227" s="178"/>
      <c r="D227" s="178"/>
      <c r="E227" s="178"/>
      <c r="F227" s="178"/>
      <c r="G227" s="178"/>
      <c r="H227" s="178"/>
      <c r="I227" s="178"/>
      <c r="J227" s="178"/>
      <c r="K227" s="178"/>
      <c r="L227" s="16"/>
      <c r="M227" s="16"/>
    </row>
    <row r="228" spans="1:13" s="18" customFormat="1" x14ac:dyDescent="0.2">
      <c r="A228" s="16"/>
      <c r="B228" s="178"/>
      <c r="C228" s="178"/>
      <c r="D228" s="178"/>
      <c r="E228" s="178"/>
      <c r="F228" s="178"/>
      <c r="G228" s="178"/>
      <c r="H228" s="178"/>
      <c r="I228" s="178"/>
      <c r="J228" s="178"/>
      <c r="K228" s="178"/>
      <c r="L228" s="16"/>
      <c r="M228" s="16"/>
    </row>
    <row r="229" spans="1:13" s="18" customFormat="1" x14ac:dyDescent="0.2">
      <c r="A229" s="16"/>
      <c r="B229" s="178"/>
      <c r="C229" s="178"/>
      <c r="D229" s="178"/>
      <c r="E229" s="178"/>
      <c r="F229" s="178"/>
      <c r="G229" s="178"/>
      <c r="H229" s="178"/>
      <c r="I229" s="178"/>
      <c r="J229" s="178"/>
      <c r="K229" s="178"/>
      <c r="L229" s="16"/>
    </row>
    <row r="230" spans="1:13" s="18" customFormat="1" x14ac:dyDescent="0.2">
      <c r="A230" s="16"/>
      <c r="B230" s="178"/>
      <c r="C230" s="178"/>
      <c r="D230" s="178"/>
      <c r="E230" s="178"/>
      <c r="F230" s="178"/>
      <c r="G230" s="178"/>
      <c r="H230" s="178"/>
      <c r="I230" s="178"/>
      <c r="J230" s="178"/>
      <c r="K230" s="178"/>
      <c r="L230" s="16"/>
    </row>
    <row r="231" spans="1:13" s="18" customFormat="1" x14ac:dyDescent="0.2">
      <c r="A231" s="16"/>
      <c r="B231" s="178"/>
      <c r="C231" s="178"/>
      <c r="D231" s="178"/>
      <c r="E231" s="178"/>
      <c r="F231" s="178"/>
      <c r="G231" s="178"/>
      <c r="H231" s="178"/>
      <c r="I231" s="178"/>
      <c r="J231" s="178"/>
      <c r="K231" s="178"/>
      <c r="L231" s="16"/>
    </row>
    <row r="232" spans="1:13" s="18" customFormat="1" x14ac:dyDescent="0.2">
      <c r="A232" s="16"/>
      <c r="B232" s="178"/>
      <c r="C232" s="178"/>
      <c r="D232" s="178"/>
      <c r="E232" s="178"/>
      <c r="F232" s="178"/>
      <c r="G232" s="178"/>
      <c r="H232" s="178"/>
      <c r="I232" s="178"/>
      <c r="J232" s="178"/>
      <c r="K232" s="178"/>
      <c r="L232" s="16"/>
    </row>
    <row r="233" spans="1:13" s="18" customFormat="1" x14ac:dyDescent="0.2">
      <c r="A233" s="16"/>
      <c r="B233" s="178"/>
      <c r="C233" s="178"/>
      <c r="D233" s="178"/>
      <c r="E233" s="178"/>
      <c r="F233" s="178"/>
      <c r="G233" s="178"/>
      <c r="H233" s="178"/>
      <c r="I233" s="178"/>
      <c r="J233" s="178"/>
      <c r="K233" s="178"/>
      <c r="L233" s="16"/>
    </row>
    <row r="234" spans="1:13" s="18" customFormat="1" x14ac:dyDescent="0.2">
      <c r="A234" s="16"/>
      <c r="B234" s="178"/>
      <c r="C234" s="178"/>
      <c r="D234" s="178"/>
      <c r="E234" s="178"/>
      <c r="F234" s="178"/>
      <c r="G234" s="178"/>
      <c r="H234" s="178"/>
      <c r="I234" s="178"/>
      <c r="J234" s="178"/>
      <c r="K234" s="178"/>
      <c r="L234" s="16"/>
    </row>
    <row r="235" spans="1:13" s="18" customFormat="1" x14ac:dyDescent="0.2">
      <c r="A235" s="16"/>
      <c r="B235" s="178"/>
      <c r="C235" s="178"/>
      <c r="D235" s="178"/>
      <c r="E235" s="178"/>
      <c r="F235" s="178"/>
      <c r="G235" s="178"/>
      <c r="H235" s="178"/>
      <c r="I235" s="178"/>
      <c r="J235" s="178"/>
      <c r="K235" s="178"/>
      <c r="L235" s="16"/>
    </row>
    <row r="236" spans="1:13" s="18" customFormat="1" x14ac:dyDescent="0.2">
      <c r="A236" s="16"/>
      <c r="B236" s="178"/>
      <c r="C236" s="178"/>
      <c r="D236" s="178"/>
      <c r="E236" s="178"/>
      <c r="F236" s="178"/>
      <c r="G236" s="178"/>
      <c r="H236" s="178"/>
      <c r="I236" s="178"/>
      <c r="J236" s="178"/>
      <c r="K236" s="178"/>
      <c r="L236" s="16"/>
    </row>
    <row r="237" spans="1:13" s="18" customFormat="1" x14ac:dyDescent="0.2">
      <c r="A237" s="16"/>
      <c r="B237" s="178"/>
      <c r="C237" s="178"/>
      <c r="D237" s="178"/>
      <c r="E237" s="178"/>
      <c r="F237" s="178"/>
      <c r="G237" s="178"/>
      <c r="H237" s="178"/>
      <c r="I237" s="178"/>
      <c r="J237" s="178"/>
      <c r="K237" s="178"/>
      <c r="L237" s="16"/>
    </row>
    <row r="238" spans="1:13" s="18" customFormat="1" x14ac:dyDescent="0.2">
      <c r="A238" s="16"/>
      <c r="B238" s="178"/>
      <c r="C238" s="178"/>
      <c r="D238" s="178"/>
      <c r="E238" s="178"/>
      <c r="F238" s="178"/>
      <c r="G238" s="178"/>
      <c r="H238" s="178"/>
      <c r="I238" s="178"/>
      <c r="J238" s="178"/>
      <c r="K238" s="178"/>
      <c r="L238" s="16"/>
    </row>
    <row r="239" spans="1:13" s="18" customFormat="1" x14ac:dyDescent="0.2">
      <c r="A239" s="16"/>
      <c r="B239" s="178"/>
      <c r="C239" s="178"/>
      <c r="D239" s="178"/>
      <c r="E239" s="178"/>
      <c r="F239" s="178"/>
      <c r="G239" s="178"/>
      <c r="H239" s="178"/>
      <c r="I239" s="178"/>
      <c r="J239" s="178"/>
      <c r="K239" s="178"/>
      <c r="L239" s="16"/>
    </row>
    <row r="240" spans="1:13" s="18" customFormat="1" x14ac:dyDescent="0.2">
      <c r="A240" s="16"/>
      <c r="B240" s="178"/>
      <c r="C240" s="178"/>
      <c r="D240" s="178"/>
      <c r="E240" s="178"/>
      <c r="F240" s="178"/>
      <c r="G240" s="178"/>
      <c r="H240" s="178"/>
      <c r="I240" s="178"/>
      <c r="J240" s="178"/>
      <c r="K240" s="178"/>
      <c r="L240" s="16"/>
    </row>
    <row r="241" spans="1:12" s="18" customFormat="1" x14ac:dyDescent="0.2">
      <c r="A241" s="16"/>
      <c r="B241" s="178"/>
      <c r="C241" s="178"/>
      <c r="D241" s="178"/>
      <c r="E241" s="178"/>
      <c r="F241" s="178"/>
      <c r="G241" s="178"/>
      <c r="H241" s="178"/>
      <c r="I241" s="178"/>
      <c r="J241" s="178"/>
      <c r="K241" s="178"/>
      <c r="L241" s="16"/>
    </row>
    <row r="242" spans="1:12" s="18" customFormat="1" x14ac:dyDescent="0.2">
      <c r="A242" s="16"/>
      <c r="B242" s="178"/>
      <c r="C242" s="178"/>
      <c r="D242" s="178"/>
      <c r="E242" s="178"/>
      <c r="F242" s="178"/>
      <c r="G242" s="178"/>
      <c r="H242" s="178"/>
      <c r="I242" s="178"/>
      <c r="J242" s="178"/>
      <c r="K242" s="178"/>
      <c r="L242" s="16"/>
    </row>
    <row r="243" spans="1:12" s="18" customFormat="1" x14ac:dyDescent="0.2">
      <c r="A243" s="16"/>
      <c r="B243" s="178"/>
      <c r="C243" s="178"/>
      <c r="D243" s="178"/>
      <c r="E243" s="178"/>
      <c r="F243" s="178"/>
      <c r="G243" s="178"/>
      <c r="H243" s="178"/>
      <c r="I243" s="178"/>
      <c r="J243" s="178"/>
      <c r="K243" s="178"/>
      <c r="L243" s="16"/>
    </row>
    <row r="244" spans="1:12" s="18" customFormat="1" x14ac:dyDescent="0.2">
      <c r="A244" s="16"/>
      <c r="B244" s="178"/>
      <c r="C244" s="178"/>
      <c r="D244" s="178"/>
      <c r="E244" s="178"/>
      <c r="F244" s="178"/>
      <c r="G244" s="178"/>
      <c r="H244" s="178"/>
      <c r="I244" s="178"/>
      <c r="J244" s="178"/>
      <c r="K244" s="178"/>
      <c r="L244" s="16"/>
    </row>
    <row r="245" spans="1:12" s="18" customFormat="1" x14ac:dyDescent="0.2">
      <c r="A245" s="16"/>
      <c r="B245" s="178"/>
      <c r="C245" s="178"/>
      <c r="D245" s="178"/>
      <c r="E245" s="178"/>
      <c r="F245" s="178"/>
      <c r="G245" s="178"/>
      <c r="H245" s="178"/>
      <c r="I245" s="178"/>
      <c r="J245" s="178"/>
      <c r="K245" s="178"/>
      <c r="L245" s="16"/>
    </row>
    <row r="246" spans="1:12" s="18" customFormat="1" x14ac:dyDescent="0.2">
      <c r="A246" s="16"/>
      <c r="B246" s="178"/>
      <c r="C246" s="178"/>
      <c r="D246" s="178"/>
      <c r="E246" s="178"/>
      <c r="F246" s="178"/>
      <c r="G246" s="178"/>
      <c r="H246" s="178"/>
      <c r="I246" s="178"/>
      <c r="J246" s="178"/>
      <c r="K246" s="178"/>
      <c r="L246" s="16"/>
    </row>
    <row r="247" spans="1:12" s="18" customFormat="1" x14ac:dyDescent="0.2">
      <c r="A247" s="16"/>
      <c r="B247" s="178"/>
      <c r="C247" s="178"/>
      <c r="D247" s="178"/>
      <c r="E247" s="178"/>
      <c r="F247" s="178"/>
      <c r="G247" s="178"/>
      <c r="H247" s="178"/>
      <c r="I247" s="178"/>
      <c r="J247" s="178"/>
      <c r="K247" s="178"/>
      <c r="L247" s="16"/>
    </row>
    <row r="248" spans="1:12" s="18" customFormat="1" x14ac:dyDescent="0.2">
      <c r="A248" s="16"/>
      <c r="B248" s="178"/>
      <c r="C248" s="178"/>
      <c r="D248" s="178"/>
      <c r="E248" s="178"/>
      <c r="F248" s="178"/>
      <c r="G248" s="178"/>
      <c r="H248" s="178"/>
      <c r="I248" s="178"/>
      <c r="J248" s="178"/>
      <c r="K248" s="178"/>
      <c r="L248" s="16"/>
    </row>
    <row r="249" spans="1:12" s="18" customFormat="1" x14ac:dyDescent="0.2">
      <c r="A249" s="16"/>
      <c r="B249" s="178"/>
      <c r="C249" s="178"/>
      <c r="D249" s="178"/>
      <c r="E249" s="178"/>
      <c r="F249" s="178"/>
      <c r="G249" s="178"/>
      <c r="H249" s="178"/>
      <c r="I249" s="178"/>
      <c r="J249" s="178"/>
      <c r="K249" s="178"/>
      <c r="L249" s="16"/>
    </row>
    <row r="250" spans="1:12" s="18" customFormat="1" x14ac:dyDescent="0.2">
      <c r="A250" s="16"/>
      <c r="B250" s="178"/>
      <c r="C250" s="178"/>
      <c r="D250" s="178"/>
      <c r="E250" s="178"/>
      <c r="F250" s="178"/>
      <c r="G250" s="178"/>
      <c r="H250" s="178"/>
      <c r="I250" s="178"/>
      <c r="J250" s="178"/>
      <c r="K250" s="178"/>
      <c r="L250" s="16"/>
    </row>
    <row r="251" spans="1:12" s="18" customFormat="1" x14ac:dyDescent="0.2">
      <c r="A251" s="16"/>
      <c r="B251" s="178"/>
      <c r="C251" s="178"/>
      <c r="D251" s="178"/>
      <c r="E251" s="178"/>
      <c r="F251" s="178"/>
      <c r="G251" s="178"/>
      <c r="H251" s="178"/>
      <c r="I251" s="178"/>
      <c r="J251" s="178"/>
      <c r="K251" s="178"/>
      <c r="L251" s="16"/>
    </row>
    <row r="252" spans="1:12" s="18" customFormat="1" x14ac:dyDescent="0.2">
      <c r="A252" s="16"/>
      <c r="B252" s="178"/>
      <c r="C252" s="178"/>
      <c r="D252" s="178"/>
      <c r="E252" s="178"/>
      <c r="F252" s="178"/>
      <c r="G252" s="178"/>
      <c r="H252" s="178"/>
      <c r="I252" s="178"/>
      <c r="J252" s="178"/>
      <c r="K252" s="178"/>
      <c r="L252" s="16"/>
    </row>
    <row r="253" spans="1:12" s="18" customFormat="1" x14ac:dyDescent="0.2">
      <c r="A253" s="16"/>
      <c r="B253" s="178"/>
      <c r="C253" s="178"/>
      <c r="D253" s="178"/>
      <c r="E253" s="178"/>
      <c r="F253" s="178"/>
      <c r="G253" s="178"/>
      <c r="H253" s="178"/>
      <c r="I253" s="178"/>
      <c r="J253" s="178"/>
      <c r="K253" s="178"/>
      <c r="L253" s="16"/>
    </row>
    <row r="254" spans="1:12" s="18" customFormat="1" x14ac:dyDescent="0.2">
      <c r="A254" s="16"/>
      <c r="B254" s="178"/>
      <c r="C254" s="178"/>
      <c r="D254" s="178"/>
      <c r="E254" s="178"/>
      <c r="F254" s="178"/>
      <c r="G254" s="178"/>
      <c r="H254" s="178"/>
      <c r="I254" s="178"/>
      <c r="J254" s="178"/>
      <c r="K254" s="178"/>
      <c r="L254" s="16"/>
    </row>
    <row r="255" spans="1:12" s="18" customFormat="1" x14ac:dyDescent="0.2">
      <c r="A255" s="16"/>
      <c r="B255" s="178"/>
      <c r="C255" s="178"/>
      <c r="D255" s="178"/>
      <c r="E255" s="178"/>
      <c r="F255" s="178"/>
      <c r="G255" s="178"/>
      <c r="H255" s="178"/>
      <c r="I255" s="178"/>
      <c r="J255" s="178"/>
      <c r="K255" s="178"/>
      <c r="L255" s="16"/>
    </row>
    <row r="256" spans="1:12" s="18" customFormat="1" x14ac:dyDescent="0.2">
      <c r="A256" s="16"/>
      <c r="B256" s="178"/>
      <c r="C256" s="178"/>
      <c r="D256" s="178"/>
      <c r="E256" s="178"/>
      <c r="F256" s="178"/>
      <c r="G256" s="178"/>
      <c r="H256" s="178"/>
      <c r="I256" s="178"/>
      <c r="J256" s="178"/>
      <c r="K256" s="178"/>
      <c r="L256" s="16"/>
    </row>
    <row r="257" spans="1:12" s="18" customFormat="1" x14ac:dyDescent="0.2">
      <c r="A257" s="16"/>
      <c r="B257" s="178"/>
      <c r="C257" s="178"/>
      <c r="D257" s="178"/>
      <c r="E257" s="178"/>
      <c r="F257" s="178"/>
      <c r="G257" s="178"/>
      <c r="H257" s="178"/>
      <c r="I257" s="178"/>
      <c r="J257" s="178"/>
      <c r="K257" s="178"/>
      <c r="L257" s="16"/>
    </row>
    <row r="258" spans="1:12" s="18" customFormat="1" x14ac:dyDescent="0.2">
      <c r="A258" s="16"/>
      <c r="B258" s="178"/>
      <c r="C258" s="178"/>
      <c r="D258" s="178"/>
      <c r="E258" s="178"/>
      <c r="F258" s="178"/>
      <c r="G258" s="178"/>
      <c r="H258" s="178"/>
      <c r="I258" s="178"/>
      <c r="J258" s="178"/>
      <c r="K258" s="178"/>
      <c r="L258" s="16"/>
    </row>
    <row r="259" spans="1:12" s="18" customFormat="1" x14ac:dyDescent="0.2">
      <c r="A259" s="16"/>
      <c r="B259" s="178"/>
      <c r="C259" s="178"/>
      <c r="D259" s="178"/>
      <c r="E259" s="178"/>
      <c r="F259" s="178"/>
      <c r="G259" s="178"/>
      <c r="H259" s="178"/>
      <c r="I259" s="178"/>
      <c r="J259" s="178"/>
      <c r="K259" s="178"/>
      <c r="L259" s="16"/>
    </row>
    <row r="260" spans="1:12" s="18" customFormat="1" x14ac:dyDescent="0.2">
      <c r="A260" s="16"/>
      <c r="B260" s="178"/>
      <c r="C260" s="178"/>
      <c r="D260" s="178"/>
      <c r="E260" s="178"/>
      <c r="F260" s="178"/>
      <c r="G260" s="178"/>
      <c r="H260" s="178"/>
      <c r="I260" s="178"/>
      <c r="J260" s="178"/>
      <c r="K260" s="178"/>
      <c r="L260" s="16"/>
    </row>
    <row r="261" spans="1:12" s="18" customFormat="1" x14ac:dyDescent="0.2">
      <c r="A261" s="16"/>
      <c r="B261" s="178"/>
      <c r="C261" s="178"/>
      <c r="D261" s="178"/>
      <c r="E261" s="178"/>
      <c r="F261" s="178"/>
      <c r="G261" s="178"/>
      <c r="H261" s="178"/>
      <c r="I261" s="178"/>
      <c r="J261" s="178"/>
      <c r="K261" s="178"/>
      <c r="L261" s="16"/>
    </row>
    <row r="262" spans="1:12" s="18" customFormat="1" x14ac:dyDescent="0.2">
      <c r="A262" s="16"/>
      <c r="B262" s="178"/>
      <c r="C262" s="178"/>
      <c r="D262" s="178"/>
      <c r="E262" s="178"/>
      <c r="F262" s="178"/>
      <c r="G262" s="178"/>
      <c r="H262" s="178"/>
      <c r="I262" s="178"/>
      <c r="J262" s="178"/>
      <c r="K262" s="178"/>
      <c r="L262" s="16"/>
    </row>
    <row r="263" spans="1:12" s="18" customFormat="1" x14ac:dyDescent="0.2">
      <c r="A263" s="16"/>
      <c r="B263" s="178"/>
      <c r="C263" s="178"/>
      <c r="D263" s="178"/>
      <c r="E263" s="178"/>
      <c r="F263" s="178"/>
      <c r="G263" s="178"/>
      <c r="H263" s="178"/>
      <c r="I263" s="178"/>
      <c r="J263" s="178"/>
      <c r="K263" s="178"/>
      <c r="L263" s="16"/>
    </row>
    <row r="264" spans="1:12" s="18" customFormat="1" x14ac:dyDescent="0.2">
      <c r="A264" s="16"/>
      <c r="B264" s="178"/>
      <c r="C264" s="178"/>
      <c r="D264" s="178"/>
      <c r="E264" s="178"/>
      <c r="F264" s="178"/>
      <c r="G264" s="178"/>
      <c r="H264" s="178"/>
      <c r="I264" s="178"/>
      <c r="J264" s="178"/>
      <c r="K264" s="178"/>
      <c r="L264" s="16"/>
    </row>
    <row r="265" spans="1:12" s="18" customFormat="1" x14ac:dyDescent="0.2">
      <c r="A265" s="16"/>
      <c r="B265" s="178"/>
      <c r="C265" s="178"/>
      <c r="D265" s="178"/>
      <c r="E265" s="178"/>
      <c r="F265" s="178"/>
      <c r="G265" s="178"/>
      <c r="H265" s="178"/>
      <c r="I265" s="178"/>
      <c r="J265" s="178"/>
      <c r="K265" s="178"/>
      <c r="L265" s="16"/>
    </row>
    <row r="266" spans="1:12" s="18" customFormat="1" x14ac:dyDescent="0.2">
      <c r="A266" s="16"/>
      <c r="B266" s="178"/>
      <c r="C266" s="178"/>
      <c r="D266" s="178"/>
      <c r="E266" s="178"/>
      <c r="F266" s="178"/>
      <c r="G266" s="178"/>
      <c r="H266" s="178"/>
      <c r="I266" s="178"/>
      <c r="J266" s="178"/>
      <c r="K266" s="178"/>
      <c r="L266" s="16"/>
    </row>
    <row r="267" spans="1:12" s="18" customFormat="1" x14ac:dyDescent="0.2">
      <c r="A267" s="16"/>
      <c r="B267" s="178"/>
      <c r="C267" s="178"/>
      <c r="D267" s="178"/>
      <c r="E267" s="178"/>
      <c r="F267" s="178"/>
      <c r="G267" s="178"/>
      <c r="H267" s="178"/>
      <c r="I267" s="178"/>
      <c r="J267" s="178"/>
      <c r="K267" s="178"/>
      <c r="L267" s="16"/>
    </row>
    <row r="268" spans="1:12" s="18" customFormat="1" x14ac:dyDescent="0.2">
      <c r="A268" s="16"/>
      <c r="B268" s="178"/>
      <c r="C268" s="178"/>
      <c r="D268" s="178"/>
      <c r="E268" s="178"/>
      <c r="F268" s="178"/>
      <c r="G268" s="178"/>
      <c r="H268" s="178"/>
      <c r="I268" s="178"/>
      <c r="J268" s="178"/>
      <c r="K268" s="178"/>
      <c r="L268" s="16"/>
    </row>
    <row r="269" spans="1:12" s="18" customFormat="1" x14ac:dyDescent="0.2">
      <c r="A269" s="16"/>
      <c r="B269" s="178"/>
      <c r="C269" s="178"/>
      <c r="D269" s="178"/>
      <c r="E269" s="178"/>
      <c r="F269" s="178"/>
      <c r="G269" s="178"/>
      <c r="H269" s="178"/>
      <c r="I269" s="178"/>
      <c r="J269" s="178"/>
      <c r="K269" s="178"/>
      <c r="L269" s="16"/>
    </row>
    <row r="270" spans="1:12" s="18" customFormat="1" x14ac:dyDescent="0.2">
      <c r="A270" s="16"/>
      <c r="B270" s="178"/>
      <c r="C270" s="178"/>
      <c r="D270" s="178"/>
      <c r="E270" s="178"/>
      <c r="F270" s="178"/>
      <c r="G270" s="178"/>
      <c r="H270" s="178"/>
      <c r="I270" s="178"/>
      <c r="J270" s="178"/>
      <c r="K270" s="178"/>
      <c r="L270" s="16"/>
    </row>
    <row r="271" spans="1:12" s="18" customFormat="1" x14ac:dyDescent="0.2">
      <c r="A271" s="16"/>
      <c r="B271" s="178"/>
      <c r="C271" s="178"/>
      <c r="D271" s="178"/>
      <c r="E271" s="178"/>
      <c r="F271" s="178"/>
      <c r="G271" s="178"/>
      <c r="H271" s="178"/>
      <c r="I271" s="178"/>
      <c r="J271" s="178"/>
      <c r="K271" s="178"/>
      <c r="L271" s="16"/>
    </row>
    <row r="272" spans="1:12" s="18" customFormat="1" x14ac:dyDescent="0.2">
      <c r="A272" s="16"/>
      <c r="B272" s="178"/>
      <c r="C272" s="178"/>
      <c r="D272" s="178"/>
      <c r="E272" s="178"/>
      <c r="F272" s="178"/>
      <c r="G272" s="178"/>
      <c r="H272" s="178"/>
      <c r="I272" s="178"/>
      <c r="J272" s="178"/>
      <c r="K272" s="178"/>
      <c r="L272" s="16"/>
    </row>
    <row r="273" spans="1:12" s="18" customFormat="1" x14ac:dyDescent="0.2">
      <c r="A273" s="16"/>
      <c r="B273" s="178"/>
      <c r="C273" s="178"/>
      <c r="D273" s="178"/>
      <c r="E273" s="178"/>
      <c r="F273" s="178"/>
      <c r="G273" s="178"/>
      <c r="H273" s="178"/>
      <c r="I273" s="178"/>
      <c r="J273" s="178"/>
      <c r="K273" s="178"/>
      <c r="L273" s="16"/>
    </row>
    <row r="274" spans="1:12" s="18" customFormat="1" x14ac:dyDescent="0.2">
      <c r="A274" s="16"/>
      <c r="B274" s="178"/>
      <c r="C274" s="178"/>
      <c r="D274" s="178"/>
      <c r="E274" s="178"/>
      <c r="F274" s="178"/>
      <c r="G274" s="178"/>
      <c r="H274" s="178"/>
      <c r="I274" s="178"/>
      <c r="J274" s="178"/>
      <c r="K274" s="178"/>
      <c r="L274" s="16"/>
    </row>
    <row r="275" spans="1:12" s="18" customFormat="1" x14ac:dyDescent="0.2">
      <c r="A275" s="16"/>
      <c r="B275" s="178"/>
      <c r="C275" s="178"/>
      <c r="D275" s="178"/>
      <c r="E275" s="178"/>
      <c r="F275" s="178"/>
      <c r="G275" s="178"/>
      <c r="H275" s="178"/>
      <c r="I275" s="178"/>
      <c r="J275" s="178"/>
      <c r="K275" s="178"/>
      <c r="L275" s="16"/>
    </row>
    <row r="276" spans="1:12" s="18" customFormat="1" x14ac:dyDescent="0.2">
      <c r="A276" s="16"/>
      <c r="B276" s="178"/>
      <c r="C276" s="178"/>
      <c r="D276" s="178"/>
      <c r="E276" s="178"/>
      <c r="F276" s="178"/>
      <c r="G276" s="178"/>
      <c r="H276" s="178"/>
      <c r="I276" s="178"/>
      <c r="J276" s="178"/>
      <c r="K276" s="178"/>
      <c r="L276" s="16"/>
    </row>
    <row r="277" spans="1:12" s="18" customFormat="1" x14ac:dyDescent="0.2">
      <c r="A277" s="16"/>
      <c r="B277" s="178"/>
      <c r="C277" s="178"/>
      <c r="D277" s="178"/>
      <c r="E277" s="178"/>
      <c r="F277" s="178"/>
      <c r="G277" s="178"/>
      <c r="H277" s="178"/>
      <c r="I277" s="178"/>
      <c r="J277" s="178"/>
      <c r="K277" s="178"/>
      <c r="L277" s="16"/>
    </row>
    <row r="278" spans="1:12" s="18" customFormat="1" x14ac:dyDescent="0.2">
      <c r="A278" s="16"/>
      <c r="B278" s="178"/>
      <c r="C278" s="178"/>
      <c r="D278" s="178"/>
      <c r="E278" s="178"/>
      <c r="F278" s="178"/>
      <c r="G278" s="178"/>
      <c r="H278" s="178"/>
      <c r="I278" s="178"/>
      <c r="J278" s="178"/>
      <c r="K278" s="178"/>
      <c r="L278" s="16"/>
    </row>
    <row r="279" spans="1:12" s="18" customFormat="1" x14ac:dyDescent="0.2">
      <c r="A279" s="16"/>
      <c r="B279" s="178"/>
      <c r="C279" s="178"/>
      <c r="D279" s="178"/>
      <c r="E279" s="178"/>
      <c r="F279" s="178"/>
      <c r="G279" s="178"/>
      <c r="H279" s="178"/>
      <c r="I279" s="178"/>
      <c r="J279" s="178"/>
      <c r="K279" s="178"/>
      <c r="L279" s="16"/>
    </row>
    <row r="280" spans="1:12" s="18" customFormat="1" x14ac:dyDescent="0.2">
      <c r="A280" s="16"/>
      <c r="B280" s="178"/>
      <c r="C280" s="178"/>
      <c r="D280" s="178"/>
      <c r="E280" s="178"/>
      <c r="F280" s="178"/>
      <c r="G280" s="178"/>
      <c r="H280" s="178"/>
      <c r="I280" s="178"/>
      <c r="J280" s="178"/>
      <c r="K280" s="178"/>
      <c r="L280" s="16"/>
    </row>
    <row r="281" spans="1:12" s="18" customFormat="1" x14ac:dyDescent="0.2">
      <c r="A281" s="16"/>
      <c r="B281" s="178"/>
      <c r="C281" s="178"/>
      <c r="D281" s="178"/>
      <c r="E281" s="178"/>
      <c r="F281" s="178"/>
      <c r="G281" s="178"/>
      <c r="H281" s="178"/>
      <c r="I281" s="178"/>
      <c r="J281" s="178"/>
      <c r="K281" s="178"/>
      <c r="L281" s="16"/>
    </row>
    <row r="282" spans="1:12" s="18" customFormat="1" x14ac:dyDescent="0.2">
      <c r="A282" s="16"/>
      <c r="B282" s="178"/>
      <c r="C282" s="178"/>
      <c r="D282" s="178"/>
      <c r="E282" s="178"/>
      <c r="F282" s="178"/>
      <c r="G282" s="178"/>
      <c r="H282" s="178"/>
      <c r="I282" s="178"/>
      <c r="J282" s="178"/>
      <c r="K282" s="178"/>
      <c r="L282" s="16"/>
    </row>
    <row r="283" spans="1:12" s="18" customFormat="1" x14ac:dyDescent="0.2">
      <c r="A283" s="16"/>
      <c r="B283" s="178"/>
      <c r="C283" s="178"/>
      <c r="D283" s="178"/>
      <c r="E283" s="178"/>
      <c r="F283" s="178"/>
      <c r="G283" s="178"/>
      <c r="H283" s="178"/>
      <c r="I283" s="178"/>
      <c r="J283" s="178"/>
      <c r="K283" s="178"/>
      <c r="L283" s="16"/>
    </row>
    <row r="284" spans="1:12" s="18" customFormat="1" x14ac:dyDescent="0.2">
      <c r="A284" s="16"/>
      <c r="B284" s="178"/>
      <c r="C284" s="178"/>
      <c r="D284" s="178"/>
      <c r="E284" s="178"/>
      <c r="F284" s="178"/>
      <c r="G284" s="178"/>
      <c r="H284" s="178"/>
      <c r="I284" s="178"/>
      <c r="J284" s="178"/>
      <c r="K284" s="178"/>
      <c r="L284" s="16"/>
    </row>
    <row r="285" spans="1:12" s="18" customFormat="1" x14ac:dyDescent="0.2">
      <c r="A285" s="16"/>
      <c r="B285" s="178"/>
      <c r="C285" s="178"/>
      <c r="D285" s="178"/>
      <c r="E285" s="178"/>
      <c r="F285" s="178"/>
      <c r="G285" s="178"/>
      <c r="H285" s="178"/>
      <c r="I285" s="178"/>
      <c r="J285" s="178"/>
      <c r="K285" s="178"/>
      <c r="L285" s="16"/>
    </row>
    <row r="286" spans="1:12" s="18" customFormat="1" x14ac:dyDescent="0.2">
      <c r="A286" s="16"/>
      <c r="B286" s="178"/>
      <c r="C286" s="178"/>
      <c r="D286" s="178"/>
      <c r="E286" s="178"/>
      <c r="F286" s="178"/>
      <c r="G286" s="178"/>
      <c r="H286" s="178"/>
      <c r="I286" s="178"/>
      <c r="J286" s="178"/>
      <c r="K286" s="178"/>
      <c r="L286" s="16"/>
    </row>
    <row r="287" spans="1:12" s="18" customFormat="1" x14ac:dyDescent="0.2">
      <c r="A287" s="16"/>
      <c r="B287" s="178"/>
      <c r="C287" s="178"/>
      <c r="D287" s="178"/>
      <c r="E287" s="178"/>
      <c r="F287" s="178"/>
      <c r="G287" s="178"/>
      <c r="H287" s="178"/>
      <c r="I287" s="178"/>
      <c r="J287" s="178"/>
      <c r="K287" s="178"/>
      <c r="L287" s="16"/>
    </row>
    <row r="288" spans="1:12" s="18" customFormat="1" x14ac:dyDescent="0.2">
      <c r="A288" s="16"/>
      <c r="B288" s="178"/>
      <c r="C288" s="178"/>
      <c r="D288" s="178"/>
      <c r="E288" s="178"/>
      <c r="F288" s="178"/>
      <c r="G288" s="178"/>
      <c r="H288" s="178"/>
      <c r="I288" s="178"/>
      <c r="J288" s="178"/>
      <c r="K288" s="178"/>
      <c r="L288" s="16"/>
    </row>
    <row r="289" spans="1:12" s="18" customFormat="1" x14ac:dyDescent="0.2">
      <c r="A289" s="16"/>
      <c r="B289" s="178"/>
      <c r="C289" s="178"/>
      <c r="D289" s="178"/>
      <c r="E289" s="178"/>
      <c r="F289" s="178"/>
      <c r="G289" s="178"/>
      <c r="H289" s="178"/>
      <c r="I289" s="178"/>
      <c r="J289" s="178"/>
      <c r="K289" s="178"/>
      <c r="L289" s="16"/>
    </row>
    <row r="290" spans="1:12" s="18" customFormat="1" x14ac:dyDescent="0.2">
      <c r="A290" s="16"/>
      <c r="B290" s="178"/>
      <c r="C290" s="178"/>
      <c r="D290" s="178"/>
      <c r="E290" s="178"/>
      <c r="F290" s="178"/>
      <c r="G290" s="178"/>
      <c r="H290" s="178"/>
      <c r="I290" s="178"/>
      <c r="J290" s="178"/>
      <c r="K290" s="178"/>
      <c r="L290" s="16"/>
    </row>
    <row r="291" spans="1:12" s="18" customFormat="1" x14ac:dyDescent="0.2">
      <c r="A291" s="16"/>
      <c r="B291" s="178"/>
      <c r="C291" s="178"/>
      <c r="D291" s="178"/>
      <c r="E291" s="178"/>
      <c r="F291" s="178"/>
      <c r="G291" s="178"/>
      <c r="H291" s="178"/>
      <c r="I291" s="178"/>
      <c r="J291" s="178"/>
      <c r="K291" s="178"/>
      <c r="L291" s="16"/>
    </row>
    <row r="292" spans="1:12" s="18" customFormat="1" x14ac:dyDescent="0.2">
      <c r="A292" s="16"/>
      <c r="B292" s="178"/>
      <c r="C292" s="178"/>
      <c r="D292" s="178"/>
      <c r="E292" s="178"/>
      <c r="F292" s="178"/>
      <c r="G292" s="178"/>
      <c r="H292" s="178"/>
      <c r="I292" s="178"/>
      <c r="J292" s="178"/>
      <c r="K292" s="178"/>
      <c r="L292" s="16"/>
    </row>
    <row r="293" spans="1:12" s="18" customFormat="1" x14ac:dyDescent="0.2">
      <c r="A293" s="16"/>
      <c r="B293" s="178"/>
      <c r="C293" s="178"/>
      <c r="D293" s="178"/>
      <c r="E293" s="178"/>
      <c r="F293" s="178"/>
      <c r="G293" s="178"/>
      <c r="H293" s="178"/>
      <c r="I293" s="178"/>
      <c r="J293" s="178"/>
      <c r="K293" s="178"/>
      <c r="L293" s="16"/>
    </row>
    <row r="294" spans="1:12" s="18" customFormat="1" x14ac:dyDescent="0.2">
      <c r="A294" s="16"/>
      <c r="B294" s="178"/>
      <c r="C294" s="178"/>
      <c r="D294" s="178"/>
      <c r="E294" s="178"/>
      <c r="F294" s="178"/>
      <c r="G294" s="178"/>
      <c r="H294" s="178"/>
      <c r="I294" s="178"/>
      <c r="J294" s="178"/>
      <c r="K294" s="178"/>
      <c r="L294" s="16"/>
    </row>
    <row r="295" spans="1:12" s="18" customFormat="1" x14ac:dyDescent="0.2">
      <c r="A295" s="16"/>
      <c r="B295" s="178"/>
      <c r="C295" s="178"/>
      <c r="D295" s="178"/>
      <c r="E295" s="178"/>
      <c r="F295" s="178"/>
      <c r="G295" s="178"/>
      <c r="H295" s="178"/>
      <c r="I295" s="178"/>
      <c r="J295" s="178"/>
      <c r="K295" s="178"/>
      <c r="L295" s="16"/>
    </row>
    <row r="296" spans="1:12" s="18" customFormat="1" x14ac:dyDescent="0.2">
      <c r="A296" s="16"/>
      <c r="B296" s="178"/>
      <c r="C296" s="178"/>
      <c r="D296" s="178"/>
      <c r="E296" s="178"/>
      <c r="F296" s="178"/>
      <c r="G296" s="178"/>
      <c r="H296" s="178"/>
      <c r="I296" s="178"/>
      <c r="J296" s="178"/>
      <c r="K296" s="178"/>
      <c r="L296" s="16"/>
    </row>
    <row r="297" spans="1:12" s="18" customFormat="1" x14ac:dyDescent="0.2">
      <c r="A297" s="16"/>
      <c r="B297" s="178"/>
      <c r="C297" s="178"/>
      <c r="D297" s="178"/>
      <c r="E297" s="178"/>
      <c r="F297" s="178"/>
      <c r="G297" s="178"/>
      <c r="H297" s="178"/>
      <c r="I297" s="178"/>
      <c r="J297" s="178"/>
      <c r="K297" s="178"/>
      <c r="L297" s="16"/>
    </row>
    <row r="298" spans="1:12" s="18" customFormat="1" x14ac:dyDescent="0.2">
      <c r="A298" s="16"/>
      <c r="B298" s="178"/>
      <c r="C298" s="178"/>
      <c r="D298" s="178"/>
      <c r="E298" s="178"/>
      <c r="F298" s="178"/>
      <c r="G298" s="178"/>
      <c r="H298" s="178"/>
      <c r="I298" s="178"/>
      <c r="J298" s="178"/>
      <c r="K298" s="178"/>
      <c r="L298" s="16"/>
    </row>
    <row r="299" spans="1:12" s="18" customFormat="1" x14ac:dyDescent="0.2">
      <c r="A299" s="16"/>
      <c r="B299" s="178"/>
      <c r="C299" s="178"/>
      <c r="D299" s="178"/>
      <c r="E299" s="178"/>
      <c r="F299" s="178"/>
      <c r="G299" s="178"/>
      <c r="H299" s="178"/>
      <c r="I299" s="178"/>
      <c r="J299" s="178"/>
      <c r="K299" s="178"/>
      <c r="L299" s="16"/>
    </row>
    <row r="300" spans="1:12" s="18" customFormat="1" x14ac:dyDescent="0.2">
      <c r="A300" s="16"/>
      <c r="B300" s="178"/>
      <c r="C300" s="178"/>
      <c r="D300" s="178"/>
      <c r="E300" s="178"/>
      <c r="F300" s="178"/>
      <c r="G300" s="178"/>
      <c r="H300" s="178"/>
      <c r="I300" s="178"/>
      <c r="J300" s="178"/>
      <c r="K300" s="178"/>
      <c r="L300" s="16"/>
    </row>
    <row r="301" spans="1:12" s="18" customFormat="1" x14ac:dyDescent="0.2">
      <c r="A301" s="16"/>
      <c r="B301" s="178"/>
      <c r="C301" s="178"/>
      <c r="D301" s="178"/>
      <c r="E301" s="178"/>
      <c r="F301" s="178"/>
      <c r="G301" s="178"/>
      <c r="H301" s="178"/>
      <c r="I301" s="178"/>
      <c r="J301" s="178"/>
      <c r="K301" s="178"/>
      <c r="L301" s="16"/>
    </row>
    <row r="302" spans="1:12" s="18" customFormat="1" x14ac:dyDescent="0.2">
      <c r="A302" s="16"/>
      <c r="B302" s="178"/>
      <c r="C302" s="178"/>
      <c r="D302" s="178"/>
      <c r="E302" s="178"/>
      <c r="F302" s="178"/>
      <c r="G302" s="178"/>
      <c r="H302" s="178"/>
      <c r="I302" s="178"/>
      <c r="J302" s="178"/>
      <c r="K302" s="178"/>
      <c r="L302" s="16"/>
    </row>
    <row r="303" spans="1:12" s="18" customFormat="1" x14ac:dyDescent="0.2">
      <c r="A303" s="16"/>
      <c r="B303" s="178"/>
      <c r="C303" s="178"/>
      <c r="D303" s="178"/>
      <c r="E303" s="178"/>
      <c r="F303" s="178"/>
      <c r="G303" s="178"/>
      <c r="H303" s="178"/>
      <c r="I303" s="178"/>
      <c r="J303" s="178"/>
      <c r="K303" s="178"/>
      <c r="L303" s="16"/>
    </row>
    <row r="304" spans="1:12" s="18" customFormat="1" x14ac:dyDescent="0.2">
      <c r="A304" s="16"/>
      <c r="B304" s="178"/>
      <c r="C304" s="178"/>
      <c r="D304" s="178"/>
      <c r="E304" s="178"/>
      <c r="F304" s="178"/>
      <c r="G304" s="178"/>
      <c r="H304" s="178"/>
      <c r="I304" s="178"/>
      <c r="J304" s="178"/>
      <c r="K304" s="178"/>
      <c r="L304" s="16"/>
    </row>
    <row r="305" spans="1:12" s="18" customFormat="1" x14ac:dyDescent="0.2">
      <c r="A305" s="16"/>
      <c r="B305" s="178"/>
      <c r="C305" s="178"/>
      <c r="D305" s="178"/>
      <c r="E305" s="178"/>
      <c r="F305" s="178"/>
      <c r="G305" s="178"/>
      <c r="H305" s="178"/>
      <c r="I305" s="178"/>
      <c r="J305" s="178"/>
      <c r="K305" s="178"/>
      <c r="L305" s="16"/>
    </row>
    <row r="306" spans="1:12" s="18" customFormat="1" x14ac:dyDescent="0.2">
      <c r="A306" s="16"/>
      <c r="B306" s="178"/>
      <c r="C306" s="178"/>
      <c r="D306" s="178"/>
      <c r="E306" s="178"/>
      <c r="F306" s="178"/>
      <c r="G306" s="178"/>
      <c r="H306" s="178"/>
      <c r="I306" s="178"/>
      <c r="J306" s="178"/>
      <c r="K306" s="178"/>
      <c r="L306" s="16"/>
    </row>
    <row r="307" spans="1:12" s="18" customFormat="1" x14ac:dyDescent="0.2">
      <c r="A307" s="16"/>
      <c r="B307" s="178"/>
      <c r="C307" s="178"/>
      <c r="D307" s="178"/>
      <c r="E307" s="178"/>
      <c r="F307" s="178"/>
      <c r="G307" s="178"/>
      <c r="H307" s="178"/>
      <c r="I307" s="178"/>
      <c r="J307" s="178"/>
      <c r="K307" s="178"/>
      <c r="L307" s="16"/>
    </row>
    <row r="308" spans="1:12" s="18" customFormat="1" x14ac:dyDescent="0.2">
      <c r="A308" s="16"/>
      <c r="B308" s="178"/>
      <c r="C308" s="178"/>
      <c r="D308" s="178"/>
      <c r="E308" s="178"/>
      <c r="F308" s="178"/>
      <c r="G308" s="178"/>
      <c r="H308" s="178"/>
      <c r="I308" s="178"/>
      <c r="J308" s="178"/>
      <c r="K308" s="178"/>
      <c r="L308" s="16"/>
    </row>
    <row r="309" spans="1:12" s="18" customFormat="1" x14ac:dyDescent="0.2">
      <c r="A309" s="16"/>
      <c r="B309" s="178"/>
      <c r="C309" s="178"/>
      <c r="D309" s="178"/>
      <c r="E309" s="178"/>
      <c r="F309" s="178"/>
      <c r="G309" s="178"/>
      <c r="H309" s="178"/>
      <c r="I309" s="178"/>
      <c r="J309" s="178"/>
      <c r="K309" s="178"/>
      <c r="L309" s="16"/>
    </row>
    <row r="310" spans="1:12" s="18" customFormat="1" x14ac:dyDescent="0.2">
      <c r="A310" s="16"/>
      <c r="B310" s="178"/>
      <c r="C310" s="178"/>
      <c r="D310" s="178"/>
      <c r="E310" s="178"/>
      <c r="F310" s="178"/>
      <c r="G310" s="178"/>
      <c r="H310" s="178"/>
      <c r="I310" s="178"/>
      <c r="J310" s="178"/>
      <c r="K310" s="178"/>
      <c r="L310" s="16"/>
    </row>
    <row r="311" spans="1:12" s="18" customFormat="1" x14ac:dyDescent="0.2">
      <c r="A311" s="16"/>
      <c r="B311" s="178"/>
      <c r="C311" s="178"/>
      <c r="D311" s="178"/>
      <c r="E311" s="178"/>
      <c r="F311" s="178"/>
      <c r="G311" s="178"/>
      <c r="H311" s="178"/>
      <c r="I311" s="178"/>
      <c r="J311" s="178"/>
      <c r="K311" s="178"/>
      <c r="L311" s="16"/>
    </row>
    <row r="312" spans="1:12" s="18" customFormat="1" x14ac:dyDescent="0.2">
      <c r="A312" s="16"/>
      <c r="B312" s="178"/>
      <c r="C312" s="178"/>
      <c r="D312" s="178"/>
      <c r="E312" s="178"/>
      <c r="F312" s="178"/>
      <c r="G312" s="178"/>
      <c r="H312" s="178"/>
      <c r="I312" s="178"/>
      <c r="J312" s="178"/>
      <c r="K312" s="178"/>
      <c r="L312" s="16"/>
    </row>
    <row r="313" spans="1:12" s="18" customFormat="1" x14ac:dyDescent="0.2">
      <c r="A313" s="16"/>
      <c r="B313" s="178"/>
      <c r="C313" s="178"/>
      <c r="D313" s="178"/>
      <c r="E313" s="178"/>
      <c r="F313" s="178"/>
      <c r="G313" s="178"/>
      <c r="H313" s="178"/>
      <c r="I313" s="178"/>
      <c r="J313" s="178"/>
      <c r="K313" s="178"/>
      <c r="L313" s="16"/>
    </row>
    <row r="314" spans="1:12" s="18" customFormat="1" x14ac:dyDescent="0.2">
      <c r="A314" s="16"/>
      <c r="B314" s="178"/>
      <c r="C314" s="178"/>
      <c r="D314" s="178"/>
      <c r="E314" s="178"/>
      <c r="F314" s="178"/>
      <c r="G314" s="178"/>
      <c r="H314" s="178"/>
      <c r="I314" s="178"/>
      <c r="J314" s="178"/>
      <c r="K314" s="178"/>
      <c r="L314" s="16"/>
    </row>
    <row r="315" spans="1:12" s="18" customFormat="1" x14ac:dyDescent="0.2">
      <c r="A315" s="16"/>
      <c r="B315" s="178"/>
      <c r="C315" s="178"/>
      <c r="D315" s="178"/>
      <c r="E315" s="178"/>
      <c r="F315" s="178"/>
      <c r="G315" s="178"/>
      <c r="H315" s="178"/>
      <c r="I315" s="178"/>
      <c r="J315" s="178"/>
      <c r="K315" s="178"/>
      <c r="L315" s="16"/>
    </row>
    <row r="316" spans="1:12" s="18" customFormat="1" x14ac:dyDescent="0.2">
      <c r="A316" s="16"/>
      <c r="B316" s="178"/>
      <c r="C316" s="178"/>
      <c r="D316" s="178"/>
      <c r="E316" s="178"/>
      <c r="F316" s="178"/>
      <c r="G316" s="178"/>
      <c r="H316" s="178"/>
      <c r="I316" s="178"/>
      <c r="J316" s="178"/>
      <c r="K316" s="178"/>
      <c r="L316" s="16"/>
    </row>
    <row r="317" spans="1:12" s="18" customFormat="1" x14ac:dyDescent="0.2">
      <c r="A317" s="16"/>
      <c r="B317" s="178"/>
      <c r="C317" s="178"/>
      <c r="D317" s="178"/>
      <c r="E317" s="178"/>
      <c r="F317" s="178"/>
      <c r="G317" s="178"/>
      <c r="H317" s="178"/>
      <c r="I317" s="178"/>
      <c r="J317" s="178"/>
      <c r="K317" s="178"/>
      <c r="L317" s="16"/>
    </row>
    <row r="318" spans="1:12" s="18" customFormat="1" x14ac:dyDescent="0.2">
      <c r="A318" s="16"/>
      <c r="B318" s="178"/>
      <c r="C318" s="178"/>
      <c r="D318" s="178"/>
      <c r="E318" s="178"/>
      <c r="F318" s="178"/>
      <c r="G318" s="178"/>
      <c r="H318" s="178"/>
      <c r="I318" s="178"/>
      <c r="J318" s="178"/>
      <c r="K318" s="178"/>
      <c r="L318" s="16"/>
    </row>
    <row r="319" spans="1:12" s="18" customFormat="1" x14ac:dyDescent="0.2">
      <c r="A319" s="16"/>
      <c r="B319" s="178"/>
      <c r="C319" s="178"/>
      <c r="D319" s="178"/>
      <c r="E319" s="178"/>
      <c r="F319" s="178"/>
      <c r="G319" s="178"/>
      <c r="H319" s="178"/>
      <c r="I319" s="178"/>
      <c r="J319" s="178"/>
      <c r="K319" s="178"/>
      <c r="L319" s="16"/>
    </row>
    <row r="320" spans="1:12" s="18" customFormat="1" x14ac:dyDescent="0.2">
      <c r="A320" s="16"/>
      <c r="B320" s="178"/>
      <c r="C320" s="178"/>
      <c r="D320" s="178"/>
      <c r="E320" s="178"/>
      <c r="F320" s="178"/>
      <c r="G320" s="178"/>
      <c r="H320" s="178"/>
      <c r="I320" s="178"/>
      <c r="J320" s="178"/>
      <c r="K320" s="178"/>
      <c r="L320" s="16"/>
    </row>
    <row r="321" spans="1:12" s="18" customFormat="1" x14ac:dyDescent="0.2">
      <c r="A321" s="16"/>
      <c r="B321" s="178"/>
      <c r="C321" s="178"/>
      <c r="D321" s="178"/>
      <c r="E321" s="178"/>
      <c r="F321" s="178"/>
      <c r="G321" s="178"/>
      <c r="H321" s="178"/>
      <c r="I321" s="178"/>
      <c r="J321" s="178"/>
      <c r="K321" s="178"/>
      <c r="L321" s="16"/>
    </row>
    <row r="322" spans="1:12" s="18" customFormat="1" x14ac:dyDescent="0.2">
      <c r="A322" s="16"/>
      <c r="B322" s="178"/>
      <c r="C322" s="178"/>
      <c r="D322" s="178"/>
      <c r="E322" s="178"/>
      <c r="F322" s="178"/>
      <c r="G322" s="178"/>
      <c r="H322" s="178"/>
      <c r="I322" s="178"/>
      <c r="J322" s="178"/>
      <c r="K322" s="178"/>
      <c r="L322" s="16"/>
    </row>
    <row r="323" spans="1:12" s="18" customFormat="1" x14ac:dyDescent="0.2">
      <c r="A323" s="16"/>
      <c r="B323" s="178"/>
      <c r="C323" s="178"/>
      <c r="D323" s="178"/>
      <c r="E323" s="178"/>
      <c r="F323" s="178"/>
      <c r="G323" s="178"/>
      <c r="H323" s="178"/>
      <c r="I323" s="178"/>
      <c r="J323" s="178"/>
      <c r="K323" s="178"/>
      <c r="L323" s="16"/>
    </row>
    <row r="324" spans="1:12" s="18" customFormat="1" x14ac:dyDescent="0.2">
      <c r="A324" s="16"/>
      <c r="B324" s="178"/>
      <c r="C324" s="178"/>
      <c r="D324" s="178"/>
      <c r="E324" s="178"/>
      <c r="F324" s="178"/>
      <c r="G324" s="178"/>
      <c r="H324" s="178"/>
      <c r="I324" s="178"/>
      <c r="J324" s="178"/>
      <c r="K324" s="178"/>
      <c r="L324" s="16"/>
    </row>
    <row r="325" spans="1:12" s="18" customFormat="1" x14ac:dyDescent="0.2">
      <c r="A325" s="16"/>
      <c r="B325" s="178"/>
      <c r="C325" s="178"/>
      <c r="D325" s="178"/>
      <c r="E325" s="178"/>
      <c r="F325" s="178"/>
      <c r="G325" s="178"/>
      <c r="H325" s="178"/>
      <c r="I325" s="178"/>
      <c r="J325" s="178"/>
      <c r="K325" s="178"/>
      <c r="L325" s="16"/>
    </row>
    <row r="326" spans="1:12" s="18" customFormat="1" x14ac:dyDescent="0.2">
      <c r="A326" s="16"/>
      <c r="B326" s="178"/>
      <c r="C326" s="178"/>
      <c r="D326" s="178"/>
      <c r="E326" s="178"/>
      <c r="F326" s="178"/>
      <c r="G326" s="178"/>
      <c r="H326" s="178"/>
      <c r="I326" s="178"/>
      <c r="J326" s="178"/>
      <c r="K326" s="178"/>
      <c r="L326" s="16"/>
    </row>
    <row r="327" spans="1:12" s="18" customFormat="1" x14ac:dyDescent="0.2">
      <c r="A327" s="16"/>
      <c r="B327" s="178"/>
      <c r="C327" s="178"/>
      <c r="D327" s="178"/>
      <c r="E327" s="178"/>
      <c r="F327" s="178"/>
      <c r="G327" s="178"/>
      <c r="H327" s="178"/>
      <c r="I327" s="178"/>
      <c r="J327" s="178"/>
      <c r="K327" s="178"/>
      <c r="L327" s="16"/>
    </row>
    <row r="328" spans="1:12" s="18" customFormat="1" x14ac:dyDescent="0.2">
      <c r="A328" s="16"/>
      <c r="B328" s="178"/>
      <c r="C328" s="178"/>
      <c r="D328" s="178"/>
      <c r="E328" s="178"/>
      <c r="F328" s="178"/>
      <c r="G328" s="178"/>
      <c r="H328" s="178"/>
      <c r="I328" s="178"/>
      <c r="J328" s="178"/>
      <c r="K328" s="178"/>
      <c r="L328" s="16"/>
    </row>
    <row r="329" spans="1:12" s="18" customFormat="1" x14ac:dyDescent="0.2">
      <c r="A329" s="16"/>
      <c r="B329" s="178"/>
      <c r="C329" s="178"/>
      <c r="D329" s="178"/>
      <c r="E329" s="178"/>
      <c r="F329" s="178"/>
      <c r="G329" s="178"/>
      <c r="H329" s="178"/>
      <c r="I329" s="178"/>
      <c r="J329" s="178"/>
      <c r="K329" s="178"/>
      <c r="L329" s="16"/>
    </row>
    <row r="330" spans="1:12" s="18" customFormat="1" x14ac:dyDescent="0.2">
      <c r="A330" s="16"/>
      <c r="B330" s="178"/>
      <c r="C330" s="178"/>
      <c r="D330" s="178"/>
      <c r="E330" s="178"/>
      <c r="F330" s="178"/>
      <c r="G330" s="178"/>
      <c r="H330" s="178"/>
      <c r="I330" s="178"/>
      <c r="J330" s="178"/>
      <c r="K330" s="178"/>
      <c r="L330" s="16"/>
    </row>
    <row r="331" spans="1:12" s="18" customFormat="1" x14ac:dyDescent="0.2">
      <c r="A331" s="16"/>
      <c r="B331" s="178"/>
      <c r="C331" s="178"/>
      <c r="D331" s="178"/>
      <c r="E331" s="178"/>
      <c r="F331" s="178"/>
      <c r="G331" s="178"/>
      <c r="H331" s="178"/>
      <c r="I331" s="178"/>
      <c r="J331" s="178"/>
      <c r="K331" s="178"/>
      <c r="L331" s="16"/>
    </row>
    <row r="332" spans="1:12" s="18" customFormat="1" x14ac:dyDescent="0.2">
      <c r="A332" s="16"/>
      <c r="B332" s="178"/>
      <c r="C332" s="178"/>
      <c r="D332" s="178"/>
      <c r="E332" s="178"/>
      <c r="F332" s="178"/>
      <c r="G332" s="178"/>
      <c r="H332" s="178"/>
      <c r="I332" s="178"/>
      <c r="J332" s="178"/>
      <c r="K332" s="178"/>
      <c r="L332" s="16"/>
    </row>
    <row r="333" spans="1:12" s="18" customFormat="1" x14ac:dyDescent="0.2">
      <c r="A333" s="16"/>
      <c r="B333" s="178"/>
      <c r="C333" s="178"/>
      <c r="D333" s="178"/>
      <c r="E333" s="178"/>
      <c r="F333" s="178"/>
      <c r="G333" s="178"/>
      <c r="H333" s="178"/>
      <c r="I333" s="178"/>
      <c r="J333" s="178"/>
      <c r="K333" s="178"/>
      <c r="L333" s="16"/>
    </row>
    <row r="334" spans="1:12" s="18" customFormat="1" x14ac:dyDescent="0.2">
      <c r="A334" s="16"/>
      <c r="B334" s="178"/>
      <c r="C334" s="178"/>
      <c r="D334" s="178"/>
      <c r="E334" s="178"/>
      <c r="F334" s="178"/>
      <c r="G334" s="178"/>
      <c r="H334" s="178"/>
      <c r="I334" s="178"/>
      <c r="J334" s="178"/>
      <c r="K334" s="178"/>
      <c r="L334" s="16"/>
    </row>
    <row r="335" spans="1:12" s="18" customFormat="1" x14ac:dyDescent="0.2">
      <c r="A335" s="16"/>
      <c r="B335" s="178"/>
      <c r="C335" s="178"/>
      <c r="D335" s="178"/>
      <c r="E335" s="178"/>
      <c r="F335" s="178"/>
      <c r="G335" s="178"/>
      <c r="H335" s="178"/>
      <c r="I335" s="178"/>
      <c r="J335" s="178"/>
      <c r="K335" s="178"/>
      <c r="L335" s="16"/>
    </row>
    <row r="336" spans="1:12" s="18" customFormat="1" x14ac:dyDescent="0.2">
      <c r="A336" s="16"/>
      <c r="B336" s="178"/>
      <c r="C336" s="178"/>
      <c r="D336" s="178"/>
      <c r="E336" s="178"/>
      <c r="F336" s="178"/>
      <c r="G336" s="178"/>
      <c r="H336" s="178"/>
      <c r="I336" s="178"/>
      <c r="J336" s="178"/>
      <c r="K336" s="178"/>
      <c r="L336" s="16"/>
    </row>
    <row r="337" spans="1:12" s="18" customFormat="1" x14ac:dyDescent="0.2">
      <c r="A337" s="16"/>
      <c r="B337" s="178"/>
      <c r="C337" s="178"/>
      <c r="D337" s="178"/>
      <c r="E337" s="178"/>
      <c r="F337" s="178"/>
      <c r="G337" s="178"/>
      <c r="H337" s="178"/>
      <c r="I337" s="178"/>
      <c r="J337" s="178"/>
      <c r="K337" s="178"/>
      <c r="L337" s="16"/>
    </row>
    <row r="338" spans="1:12" s="18" customFormat="1" x14ac:dyDescent="0.2">
      <c r="A338" s="16"/>
      <c r="B338" s="178"/>
      <c r="C338" s="178"/>
      <c r="D338" s="178"/>
      <c r="E338" s="178"/>
      <c r="F338" s="178"/>
      <c r="G338" s="178"/>
      <c r="H338" s="178"/>
      <c r="I338" s="178"/>
      <c r="J338" s="178"/>
      <c r="K338" s="178"/>
      <c r="L338" s="16"/>
    </row>
    <row r="339" spans="1:12" s="18" customFormat="1" x14ac:dyDescent="0.2">
      <c r="A339" s="16"/>
      <c r="B339" s="178"/>
      <c r="C339" s="178"/>
      <c r="D339" s="178"/>
      <c r="E339" s="178"/>
      <c r="F339" s="178"/>
      <c r="G339" s="178"/>
      <c r="H339" s="178"/>
      <c r="I339" s="178"/>
      <c r="J339" s="178"/>
      <c r="K339" s="178"/>
      <c r="L339" s="16"/>
    </row>
    <row r="340" spans="1:12" s="18" customFormat="1" x14ac:dyDescent="0.2">
      <c r="A340" s="16"/>
      <c r="B340" s="178"/>
      <c r="C340" s="178"/>
      <c r="D340" s="178"/>
      <c r="E340" s="178"/>
      <c r="F340" s="178"/>
      <c r="G340" s="178"/>
      <c r="H340" s="178"/>
      <c r="I340" s="178"/>
      <c r="J340" s="178"/>
      <c r="K340" s="178"/>
      <c r="L340" s="16"/>
    </row>
    <row r="341" spans="1:12" s="18" customFormat="1" x14ac:dyDescent="0.2">
      <c r="A341" s="16"/>
      <c r="B341" s="178"/>
      <c r="C341" s="178"/>
      <c r="D341" s="178"/>
      <c r="E341" s="178"/>
      <c r="F341" s="178"/>
      <c r="G341" s="178"/>
      <c r="H341" s="178"/>
      <c r="I341" s="178"/>
      <c r="J341" s="178"/>
      <c r="K341" s="178"/>
      <c r="L341" s="16"/>
    </row>
    <row r="342" spans="1:12" s="18" customFormat="1" x14ac:dyDescent="0.2">
      <c r="A342" s="16"/>
      <c r="B342" s="178"/>
      <c r="C342" s="178"/>
      <c r="D342" s="178"/>
      <c r="E342" s="178"/>
      <c r="F342" s="178"/>
      <c r="G342" s="178"/>
      <c r="H342" s="178"/>
      <c r="I342" s="178"/>
      <c r="J342" s="178"/>
      <c r="K342" s="178"/>
      <c r="L342" s="16"/>
    </row>
    <row r="343" spans="1:12" s="18" customFormat="1" x14ac:dyDescent="0.2">
      <c r="A343" s="16"/>
      <c r="B343" s="178"/>
      <c r="C343" s="178"/>
      <c r="D343" s="178"/>
      <c r="E343" s="178"/>
      <c r="F343" s="178"/>
      <c r="G343" s="178"/>
      <c r="H343" s="178"/>
      <c r="I343" s="178"/>
      <c r="J343" s="178"/>
      <c r="K343" s="178"/>
      <c r="L343" s="16"/>
    </row>
    <row r="344" spans="1:12" s="18" customFormat="1" x14ac:dyDescent="0.2">
      <c r="A344" s="16"/>
      <c r="B344" s="178"/>
      <c r="C344" s="178"/>
      <c r="D344" s="178"/>
      <c r="E344" s="178"/>
      <c r="F344" s="178"/>
      <c r="G344" s="178"/>
      <c r="H344" s="178"/>
      <c r="I344" s="178"/>
      <c r="J344" s="178"/>
      <c r="K344" s="178"/>
      <c r="L344" s="16"/>
    </row>
    <row r="345" spans="1:12" s="18" customFormat="1" x14ac:dyDescent="0.2">
      <c r="A345" s="16"/>
      <c r="B345" s="178"/>
      <c r="C345" s="178"/>
      <c r="D345" s="178"/>
      <c r="E345" s="178"/>
      <c r="F345" s="178"/>
      <c r="G345" s="178"/>
      <c r="H345" s="178"/>
      <c r="I345" s="178"/>
      <c r="J345" s="178"/>
      <c r="K345" s="178"/>
      <c r="L345" s="16"/>
    </row>
    <row r="346" spans="1:12" s="18" customFormat="1" x14ac:dyDescent="0.2">
      <c r="A346" s="16"/>
      <c r="B346" s="178"/>
      <c r="C346" s="178"/>
      <c r="D346" s="178"/>
      <c r="E346" s="178"/>
      <c r="F346" s="178"/>
      <c r="G346" s="178"/>
      <c r="H346" s="178"/>
      <c r="I346" s="178"/>
      <c r="J346" s="178"/>
      <c r="K346" s="178"/>
      <c r="L346" s="16"/>
    </row>
    <row r="347" spans="1:12" s="18" customFormat="1" x14ac:dyDescent="0.2">
      <c r="A347" s="16"/>
      <c r="B347" s="178"/>
      <c r="C347" s="178"/>
      <c r="D347" s="178"/>
      <c r="E347" s="178"/>
      <c r="F347" s="178"/>
      <c r="G347" s="178"/>
      <c r="H347" s="178"/>
      <c r="I347" s="178"/>
      <c r="J347" s="178"/>
      <c r="K347" s="178"/>
      <c r="L347" s="16"/>
    </row>
    <row r="348" spans="1:12" s="18" customFormat="1" x14ac:dyDescent="0.2">
      <c r="A348" s="16"/>
      <c r="B348" s="178"/>
      <c r="C348" s="178"/>
      <c r="D348" s="178"/>
      <c r="E348" s="178"/>
      <c r="F348" s="178"/>
      <c r="G348" s="178"/>
      <c r="H348" s="178"/>
      <c r="I348" s="178"/>
      <c r="J348" s="178"/>
      <c r="K348" s="178"/>
      <c r="L348" s="16"/>
    </row>
    <row r="349" spans="1:12" s="18" customFormat="1" x14ac:dyDescent="0.2">
      <c r="A349" s="16"/>
      <c r="B349" s="178"/>
      <c r="C349" s="178"/>
      <c r="D349" s="178"/>
      <c r="E349" s="178"/>
      <c r="F349" s="178"/>
      <c r="G349" s="178"/>
      <c r="H349" s="178"/>
      <c r="I349" s="178"/>
      <c r="J349" s="178"/>
      <c r="K349" s="178"/>
      <c r="L349" s="16"/>
    </row>
    <row r="350" spans="1:12" s="18" customFormat="1" x14ac:dyDescent="0.2">
      <c r="A350" s="16"/>
      <c r="B350" s="178"/>
      <c r="C350" s="178"/>
      <c r="D350" s="178"/>
      <c r="E350" s="178"/>
      <c r="F350" s="178"/>
      <c r="G350" s="178"/>
      <c r="H350" s="178"/>
      <c r="I350" s="178"/>
      <c r="J350" s="178"/>
      <c r="K350" s="178"/>
      <c r="L350" s="16"/>
    </row>
    <row r="351" spans="1:12" s="18" customFormat="1" x14ac:dyDescent="0.2">
      <c r="A351" s="16"/>
      <c r="B351" s="178"/>
      <c r="C351" s="178"/>
      <c r="D351" s="178"/>
      <c r="E351" s="178"/>
      <c r="F351" s="178"/>
      <c r="G351" s="178"/>
      <c r="H351" s="178"/>
      <c r="I351" s="178"/>
      <c r="J351" s="178"/>
      <c r="K351" s="178"/>
      <c r="L351" s="16"/>
    </row>
    <row r="352" spans="1:12" s="18" customFormat="1" x14ac:dyDescent="0.2">
      <c r="A352" s="16"/>
      <c r="B352" s="178"/>
      <c r="C352" s="178"/>
      <c r="D352" s="178"/>
      <c r="E352" s="178"/>
      <c r="F352" s="178"/>
      <c r="G352" s="178"/>
      <c r="H352" s="178"/>
      <c r="I352" s="178"/>
      <c r="J352" s="178"/>
      <c r="K352" s="178"/>
      <c r="L352" s="16"/>
    </row>
    <row r="353" spans="1:12" s="18" customFormat="1" x14ac:dyDescent="0.2">
      <c r="A353" s="16"/>
      <c r="B353" s="178"/>
      <c r="C353" s="178"/>
      <c r="D353" s="178"/>
      <c r="E353" s="178"/>
      <c r="F353" s="178"/>
      <c r="G353" s="178"/>
      <c r="H353" s="178"/>
      <c r="I353" s="178"/>
      <c r="J353" s="178"/>
      <c r="K353" s="178"/>
      <c r="L353" s="16"/>
    </row>
    <row r="354" spans="1:12" s="18" customFormat="1" x14ac:dyDescent="0.2">
      <c r="A354" s="16"/>
      <c r="B354" s="178"/>
      <c r="C354" s="178"/>
      <c r="D354" s="178"/>
      <c r="E354" s="178"/>
      <c r="F354" s="178"/>
      <c r="G354" s="178"/>
      <c r="H354" s="178"/>
      <c r="I354" s="178"/>
      <c r="J354" s="178"/>
      <c r="K354" s="178"/>
      <c r="L354" s="16"/>
    </row>
    <row r="355" spans="1:12" s="18" customFormat="1" x14ac:dyDescent="0.2">
      <c r="A355" s="16"/>
      <c r="B355" s="178"/>
      <c r="C355" s="178"/>
      <c r="D355" s="178"/>
      <c r="E355" s="178"/>
      <c r="F355" s="178"/>
      <c r="G355" s="178"/>
      <c r="H355" s="178"/>
      <c r="I355" s="178"/>
      <c r="J355" s="178"/>
      <c r="K355" s="178"/>
      <c r="L355" s="16"/>
    </row>
    <row r="356" spans="1:12" s="18" customFormat="1" x14ac:dyDescent="0.2">
      <c r="A356" s="16"/>
      <c r="B356" s="178"/>
      <c r="C356" s="178"/>
      <c r="D356" s="178"/>
      <c r="E356" s="178"/>
      <c r="F356" s="178"/>
      <c r="G356" s="178"/>
      <c r="H356" s="178"/>
      <c r="I356" s="178"/>
      <c r="J356" s="178"/>
      <c r="K356" s="178"/>
      <c r="L356" s="16"/>
    </row>
    <row r="357" spans="1:12" s="18" customFormat="1" x14ac:dyDescent="0.2">
      <c r="A357" s="16"/>
      <c r="B357" s="178"/>
      <c r="C357" s="178"/>
      <c r="D357" s="178"/>
      <c r="E357" s="178"/>
      <c r="F357" s="178"/>
      <c r="G357" s="178"/>
      <c r="H357" s="178"/>
      <c r="I357" s="178"/>
      <c r="J357" s="178"/>
      <c r="K357" s="178"/>
      <c r="L357" s="16"/>
    </row>
    <row r="358" spans="1:12" s="18" customFormat="1" x14ac:dyDescent="0.2">
      <c r="A358" s="16"/>
      <c r="B358" s="178"/>
      <c r="C358" s="178"/>
      <c r="D358" s="178"/>
      <c r="E358" s="178"/>
      <c r="F358" s="178"/>
      <c r="G358" s="178"/>
      <c r="H358" s="178"/>
      <c r="I358" s="178"/>
      <c r="J358" s="178"/>
      <c r="K358" s="178"/>
      <c r="L358" s="16"/>
    </row>
    <row r="359" spans="1:12" s="18" customFormat="1" x14ac:dyDescent="0.2">
      <c r="A359" s="16"/>
      <c r="B359" s="178"/>
      <c r="C359" s="178"/>
      <c r="D359" s="178"/>
      <c r="E359" s="178"/>
      <c r="F359" s="178"/>
      <c r="G359" s="178"/>
      <c r="H359" s="178"/>
      <c r="I359" s="178"/>
      <c r="J359" s="178"/>
      <c r="K359" s="178"/>
      <c r="L359" s="16"/>
    </row>
    <row r="360" spans="1:12" s="18" customFormat="1" x14ac:dyDescent="0.2">
      <c r="A360" s="16"/>
      <c r="B360" s="178"/>
      <c r="C360" s="178"/>
      <c r="D360" s="178"/>
      <c r="E360" s="178"/>
      <c r="F360" s="178"/>
      <c r="G360" s="178"/>
      <c r="H360" s="178"/>
      <c r="I360" s="178"/>
      <c r="J360" s="178"/>
      <c r="K360" s="178"/>
      <c r="L360" s="16"/>
    </row>
    <row r="361" spans="1:12" s="18" customFormat="1" x14ac:dyDescent="0.2">
      <c r="A361" s="16"/>
      <c r="B361" s="178"/>
      <c r="C361" s="178"/>
      <c r="D361" s="178"/>
      <c r="E361" s="178"/>
      <c r="F361" s="178"/>
      <c r="G361" s="178"/>
      <c r="H361" s="178"/>
      <c r="I361" s="178"/>
      <c r="J361" s="178"/>
      <c r="K361" s="178"/>
      <c r="L361" s="16"/>
    </row>
    <row r="362" spans="1:12" s="18" customFormat="1" x14ac:dyDescent="0.2">
      <c r="A362" s="16"/>
      <c r="B362" s="178"/>
      <c r="C362" s="178"/>
      <c r="D362" s="178"/>
      <c r="E362" s="178"/>
      <c r="F362" s="178"/>
      <c r="G362" s="178"/>
      <c r="H362" s="178"/>
      <c r="I362" s="178"/>
      <c r="J362" s="178"/>
      <c r="K362" s="178"/>
      <c r="L362" s="16"/>
    </row>
    <row r="363" spans="1:12" s="18" customFormat="1" x14ac:dyDescent="0.2">
      <c r="A363" s="16"/>
      <c r="B363" s="178"/>
      <c r="C363" s="178"/>
      <c r="D363" s="178"/>
      <c r="E363" s="178"/>
      <c r="F363" s="178"/>
      <c r="G363" s="178"/>
      <c r="H363" s="178"/>
      <c r="I363" s="178"/>
      <c r="J363" s="178"/>
      <c r="K363" s="178"/>
      <c r="L363" s="16"/>
    </row>
    <row r="364" spans="1:12" s="18" customFormat="1" x14ac:dyDescent="0.2">
      <c r="A364" s="16"/>
      <c r="B364" s="178"/>
      <c r="C364" s="178"/>
      <c r="D364" s="178"/>
      <c r="E364" s="178"/>
      <c r="F364" s="178"/>
      <c r="G364" s="178"/>
      <c r="H364" s="178"/>
      <c r="I364" s="178"/>
      <c r="J364" s="178"/>
      <c r="K364" s="178"/>
      <c r="L364" s="16"/>
    </row>
    <row r="365" spans="1:12" s="18" customFormat="1" x14ac:dyDescent="0.2">
      <c r="A365" s="16"/>
      <c r="B365" s="178"/>
      <c r="C365" s="178"/>
      <c r="D365" s="178"/>
      <c r="E365" s="178"/>
      <c r="F365" s="178"/>
      <c r="G365" s="178"/>
      <c r="H365" s="178"/>
      <c r="I365" s="178"/>
      <c r="J365" s="178"/>
      <c r="K365" s="178"/>
      <c r="L365" s="16"/>
    </row>
    <row r="366" spans="1:12" s="18" customFormat="1" x14ac:dyDescent="0.2">
      <c r="A366" s="16"/>
      <c r="B366" s="178"/>
      <c r="C366" s="178"/>
      <c r="D366" s="178"/>
      <c r="E366" s="178"/>
      <c r="F366" s="178"/>
      <c r="G366" s="178"/>
      <c r="H366" s="178"/>
      <c r="I366" s="178"/>
      <c r="J366" s="178"/>
      <c r="K366" s="178"/>
      <c r="L366" s="16"/>
    </row>
    <row r="367" spans="1:12" s="18" customFormat="1" x14ac:dyDescent="0.2">
      <c r="A367" s="16"/>
      <c r="B367" s="178"/>
      <c r="C367" s="178"/>
      <c r="D367" s="178"/>
      <c r="E367" s="178"/>
      <c r="F367" s="178"/>
      <c r="G367" s="178"/>
      <c r="H367" s="178"/>
      <c r="I367" s="178"/>
      <c r="J367" s="178"/>
      <c r="K367" s="178"/>
      <c r="L367" s="16"/>
    </row>
    <row r="368" spans="1:12" s="18" customFormat="1" x14ac:dyDescent="0.2">
      <c r="A368" s="16"/>
      <c r="B368" s="178"/>
      <c r="C368" s="178"/>
      <c r="D368" s="178"/>
      <c r="E368" s="178"/>
      <c r="F368" s="178"/>
      <c r="G368" s="178"/>
      <c r="H368" s="178"/>
      <c r="I368" s="178"/>
      <c r="J368" s="178"/>
      <c r="K368" s="178"/>
      <c r="L368" s="16"/>
    </row>
    <row r="369" spans="1:12" s="18" customFormat="1" x14ac:dyDescent="0.2">
      <c r="A369" s="16"/>
      <c r="B369" s="178"/>
      <c r="C369" s="178"/>
      <c r="D369" s="178"/>
      <c r="E369" s="178"/>
      <c r="F369" s="178"/>
      <c r="G369" s="178"/>
      <c r="H369" s="178"/>
      <c r="I369" s="178"/>
      <c r="J369" s="178"/>
      <c r="K369" s="178"/>
      <c r="L369" s="16"/>
    </row>
    <row r="370" spans="1:12" s="18" customFormat="1" x14ac:dyDescent="0.2">
      <c r="A370" s="16"/>
      <c r="B370" s="178"/>
      <c r="C370" s="178"/>
      <c r="D370" s="178"/>
      <c r="E370" s="178"/>
      <c r="F370" s="178"/>
      <c r="G370" s="178"/>
      <c r="H370" s="178"/>
      <c r="I370" s="178"/>
      <c r="J370" s="178"/>
      <c r="K370" s="178"/>
      <c r="L370" s="16"/>
    </row>
    <row r="371" spans="1:12" s="18" customFormat="1" x14ac:dyDescent="0.2">
      <c r="A371" s="16"/>
      <c r="B371" s="178"/>
      <c r="C371" s="178"/>
      <c r="D371" s="178"/>
      <c r="E371" s="178"/>
      <c r="F371" s="178"/>
      <c r="G371" s="178"/>
      <c r="H371" s="178"/>
      <c r="I371" s="178"/>
      <c r="J371" s="178"/>
      <c r="K371" s="178"/>
      <c r="L371" s="16"/>
    </row>
    <row r="372" spans="1:12" s="18" customFormat="1" x14ac:dyDescent="0.2">
      <c r="A372" s="16"/>
      <c r="B372" s="178"/>
      <c r="C372" s="178"/>
      <c r="D372" s="178"/>
      <c r="E372" s="178"/>
      <c r="F372" s="178"/>
      <c r="G372" s="178"/>
      <c r="H372" s="178"/>
      <c r="I372" s="178"/>
      <c r="J372" s="178"/>
      <c r="K372" s="178"/>
      <c r="L372" s="16"/>
    </row>
    <row r="373" spans="1:12" s="18" customFormat="1" x14ac:dyDescent="0.2">
      <c r="A373" s="16"/>
      <c r="B373" s="178"/>
      <c r="C373" s="178"/>
      <c r="D373" s="178"/>
      <c r="E373" s="178"/>
      <c r="F373" s="178"/>
      <c r="G373" s="178"/>
      <c r="H373" s="178"/>
      <c r="I373" s="178"/>
      <c r="J373" s="178"/>
      <c r="K373" s="178"/>
      <c r="L373" s="16"/>
    </row>
    <row r="374" spans="1:12" s="18" customFormat="1" x14ac:dyDescent="0.2">
      <c r="A374" s="16"/>
      <c r="B374" s="178"/>
      <c r="C374" s="178"/>
      <c r="D374" s="178"/>
      <c r="E374" s="178"/>
      <c r="F374" s="178"/>
      <c r="G374" s="178"/>
      <c r="H374" s="178"/>
      <c r="I374" s="178"/>
      <c r="J374" s="178"/>
      <c r="K374" s="178"/>
      <c r="L374" s="16"/>
    </row>
    <row r="375" spans="1:12" s="18" customFormat="1" x14ac:dyDescent="0.2">
      <c r="A375" s="16"/>
      <c r="B375" s="178"/>
      <c r="C375" s="178"/>
      <c r="D375" s="178"/>
      <c r="E375" s="178"/>
      <c r="F375" s="178"/>
      <c r="G375" s="178"/>
      <c r="H375" s="178"/>
      <c r="I375" s="178"/>
      <c r="J375" s="178"/>
      <c r="K375" s="178"/>
      <c r="L375" s="16"/>
    </row>
    <row r="376" spans="1:12" s="18" customFormat="1" x14ac:dyDescent="0.2">
      <c r="A376" s="16"/>
      <c r="B376" s="178"/>
      <c r="C376" s="178"/>
      <c r="D376" s="178"/>
      <c r="E376" s="178"/>
      <c r="F376" s="178"/>
      <c r="G376" s="178"/>
      <c r="H376" s="178"/>
      <c r="I376" s="178"/>
      <c r="J376" s="178"/>
      <c r="K376" s="178"/>
      <c r="L376" s="16"/>
    </row>
    <row r="377" spans="1:12" s="18" customFormat="1" x14ac:dyDescent="0.2">
      <c r="A377" s="16"/>
      <c r="B377" s="178"/>
      <c r="C377" s="178"/>
      <c r="D377" s="178"/>
      <c r="E377" s="178"/>
      <c r="F377" s="178"/>
      <c r="G377" s="178"/>
      <c r="H377" s="178"/>
      <c r="I377" s="178"/>
      <c r="J377" s="178"/>
      <c r="K377" s="178"/>
      <c r="L377" s="16"/>
    </row>
    <row r="378" spans="1:12" s="18" customFormat="1" x14ac:dyDescent="0.2">
      <c r="A378" s="16"/>
      <c r="B378" s="178"/>
      <c r="C378" s="178"/>
      <c r="D378" s="178"/>
      <c r="E378" s="178"/>
      <c r="F378" s="178"/>
      <c r="G378" s="178"/>
      <c r="H378" s="178"/>
      <c r="I378" s="178"/>
      <c r="J378" s="178"/>
      <c r="K378" s="178"/>
      <c r="L378" s="16"/>
    </row>
    <row r="379" spans="1:12" s="18" customFormat="1" x14ac:dyDescent="0.2">
      <c r="A379" s="16"/>
      <c r="B379" s="178"/>
      <c r="C379" s="178"/>
      <c r="D379" s="178"/>
      <c r="E379" s="178"/>
      <c r="F379" s="178"/>
      <c r="G379" s="178"/>
      <c r="H379" s="178"/>
      <c r="I379" s="178"/>
      <c r="J379" s="178"/>
      <c r="K379" s="178"/>
      <c r="L379" s="16"/>
    </row>
    <row r="380" spans="1:12" s="18" customFormat="1" x14ac:dyDescent="0.2">
      <c r="A380" s="16"/>
      <c r="B380" s="178"/>
      <c r="C380" s="178"/>
      <c r="D380" s="178"/>
      <c r="E380" s="178"/>
      <c r="F380" s="178"/>
      <c r="G380" s="178"/>
      <c r="H380" s="178"/>
      <c r="I380" s="178"/>
      <c r="J380" s="178"/>
      <c r="K380" s="178"/>
      <c r="L380" s="16"/>
    </row>
    <row r="381" spans="1:12" s="18" customFormat="1" x14ac:dyDescent="0.2">
      <c r="A381" s="16"/>
      <c r="B381" s="178"/>
      <c r="C381" s="178"/>
      <c r="D381" s="178"/>
      <c r="E381" s="178"/>
      <c r="F381" s="178"/>
      <c r="G381" s="178"/>
      <c r="H381" s="178"/>
      <c r="I381" s="178"/>
      <c r="J381" s="178"/>
      <c r="K381" s="178"/>
      <c r="L381" s="16"/>
    </row>
    <row r="382" spans="1:12" s="18" customFormat="1" x14ac:dyDescent="0.2">
      <c r="A382" s="16"/>
      <c r="B382" s="178"/>
      <c r="C382" s="178"/>
      <c r="D382" s="178"/>
      <c r="E382" s="178"/>
      <c r="F382" s="178"/>
      <c r="G382" s="178"/>
      <c r="H382" s="178"/>
      <c r="I382" s="178"/>
      <c r="J382" s="178"/>
      <c r="K382" s="178"/>
      <c r="L382" s="16"/>
    </row>
    <row r="383" spans="1:12" s="18" customFormat="1" x14ac:dyDescent="0.2">
      <c r="A383" s="16"/>
      <c r="B383" s="178"/>
      <c r="C383" s="178"/>
      <c r="D383" s="178"/>
      <c r="E383" s="178"/>
      <c r="F383" s="178"/>
      <c r="G383" s="178"/>
      <c r="H383" s="178"/>
      <c r="I383" s="178"/>
      <c r="J383" s="178"/>
      <c r="K383" s="178"/>
      <c r="L383" s="16"/>
    </row>
    <row r="384" spans="1:12" s="18" customFormat="1" x14ac:dyDescent="0.2">
      <c r="A384" s="16"/>
      <c r="B384" s="178"/>
      <c r="C384" s="178"/>
      <c r="D384" s="178"/>
      <c r="E384" s="178"/>
      <c r="F384" s="178"/>
      <c r="G384" s="178"/>
      <c r="H384" s="178"/>
      <c r="I384" s="178"/>
      <c r="J384" s="178"/>
      <c r="K384" s="178"/>
      <c r="L384" s="16"/>
    </row>
    <row r="385" spans="1:12" s="18" customFormat="1" x14ac:dyDescent="0.2">
      <c r="A385" s="16"/>
      <c r="B385" s="178"/>
      <c r="C385" s="178"/>
      <c r="D385" s="178"/>
      <c r="E385" s="178"/>
      <c r="F385" s="178"/>
      <c r="G385" s="178"/>
      <c r="H385" s="178"/>
      <c r="I385" s="178"/>
      <c r="J385" s="178"/>
      <c r="K385" s="178"/>
      <c r="L385" s="16"/>
    </row>
    <row r="386" spans="1:12" s="18" customFormat="1" x14ac:dyDescent="0.2">
      <c r="A386" s="16"/>
      <c r="B386" s="178"/>
      <c r="C386" s="178"/>
      <c r="D386" s="178"/>
      <c r="E386" s="178"/>
      <c r="F386" s="178"/>
      <c r="G386" s="178"/>
      <c r="H386" s="178"/>
      <c r="I386" s="178"/>
      <c r="J386" s="178"/>
      <c r="K386" s="178"/>
      <c r="L386" s="16"/>
    </row>
    <row r="387" spans="1:12" s="18" customFormat="1" x14ac:dyDescent="0.2">
      <c r="A387" s="16"/>
      <c r="B387" s="178"/>
      <c r="C387" s="178"/>
      <c r="D387" s="178"/>
      <c r="E387" s="178"/>
      <c r="F387" s="178"/>
      <c r="G387" s="178"/>
      <c r="H387" s="178"/>
      <c r="I387" s="178"/>
      <c r="J387" s="178"/>
      <c r="K387" s="178"/>
      <c r="L387" s="16"/>
    </row>
    <row r="388" spans="1:12" s="18" customFormat="1" x14ac:dyDescent="0.2">
      <c r="A388" s="16"/>
      <c r="B388" s="178"/>
      <c r="C388" s="178"/>
      <c r="D388" s="178"/>
      <c r="E388" s="178"/>
      <c r="F388" s="178"/>
      <c r="G388" s="178"/>
      <c r="H388" s="178"/>
      <c r="I388" s="178"/>
      <c r="J388" s="178"/>
      <c r="K388" s="178"/>
      <c r="L388" s="16"/>
    </row>
    <row r="389" spans="1:12" s="18" customFormat="1" x14ac:dyDescent="0.2">
      <c r="A389" s="16"/>
      <c r="B389" s="178"/>
      <c r="C389" s="178"/>
      <c r="D389" s="178"/>
      <c r="E389" s="178"/>
      <c r="F389" s="178"/>
      <c r="G389" s="178"/>
      <c r="H389" s="178"/>
      <c r="I389" s="178"/>
      <c r="J389" s="178"/>
      <c r="K389" s="178"/>
      <c r="L389" s="16"/>
    </row>
    <row r="390" spans="1:12" s="18" customFormat="1" x14ac:dyDescent="0.2">
      <c r="A390" s="16"/>
      <c r="B390" s="178"/>
      <c r="C390" s="178"/>
      <c r="D390" s="178"/>
      <c r="E390" s="178"/>
      <c r="F390" s="178"/>
      <c r="G390" s="178"/>
      <c r="H390" s="178"/>
      <c r="I390" s="178"/>
      <c r="J390" s="178"/>
      <c r="K390" s="178"/>
      <c r="L390" s="16"/>
    </row>
    <row r="391" spans="1:12" s="18" customFormat="1" x14ac:dyDescent="0.2">
      <c r="A391" s="16"/>
      <c r="B391" s="178"/>
      <c r="C391" s="178"/>
      <c r="D391" s="178"/>
      <c r="E391" s="178"/>
      <c r="F391" s="178"/>
      <c r="G391" s="178"/>
      <c r="H391" s="178"/>
      <c r="I391" s="178"/>
      <c r="J391" s="178"/>
      <c r="K391" s="178"/>
      <c r="L391" s="16"/>
    </row>
    <row r="392" spans="1:12" s="18" customFormat="1" x14ac:dyDescent="0.2">
      <c r="A392" s="16"/>
      <c r="B392" s="178"/>
      <c r="C392" s="178"/>
      <c r="D392" s="178"/>
      <c r="E392" s="178"/>
      <c r="F392" s="178"/>
      <c r="G392" s="178"/>
      <c r="H392" s="178"/>
      <c r="I392" s="178"/>
      <c r="J392" s="178"/>
      <c r="K392" s="178"/>
      <c r="L392" s="16"/>
    </row>
    <row r="393" spans="1:12" s="18" customFormat="1" x14ac:dyDescent="0.2">
      <c r="A393" s="16"/>
      <c r="B393" s="178"/>
      <c r="C393" s="178"/>
      <c r="D393" s="178"/>
      <c r="E393" s="178"/>
      <c r="F393" s="178"/>
      <c r="G393" s="178"/>
      <c r="H393" s="178"/>
      <c r="I393" s="178"/>
      <c r="J393" s="178"/>
      <c r="K393" s="178"/>
      <c r="L393" s="16"/>
    </row>
    <row r="394" spans="1:12" s="18" customFormat="1" x14ac:dyDescent="0.2">
      <c r="A394" s="16"/>
      <c r="B394" s="178"/>
      <c r="C394" s="178"/>
      <c r="D394" s="178"/>
      <c r="E394" s="178"/>
      <c r="F394" s="178"/>
      <c r="G394" s="178"/>
      <c r="H394" s="178"/>
      <c r="I394" s="178"/>
      <c r="J394" s="178"/>
      <c r="K394" s="178"/>
      <c r="L394" s="16"/>
    </row>
    <row r="395" spans="1:12" s="18" customFormat="1" x14ac:dyDescent="0.2">
      <c r="A395" s="16"/>
      <c r="B395" s="178"/>
      <c r="C395" s="178"/>
      <c r="D395" s="178"/>
      <c r="E395" s="178"/>
      <c r="F395" s="178"/>
      <c r="G395" s="178"/>
      <c r="H395" s="178"/>
      <c r="I395" s="178"/>
      <c r="J395" s="178"/>
      <c r="K395" s="178"/>
      <c r="L395" s="16"/>
    </row>
    <row r="396" spans="1:12" s="18" customFormat="1" x14ac:dyDescent="0.2">
      <c r="A396" s="16"/>
      <c r="B396" s="178"/>
      <c r="C396" s="178"/>
      <c r="D396" s="178"/>
      <c r="E396" s="178"/>
      <c r="F396" s="178"/>
      <c r="G396" s="178"/>
      <c r="H396" s="178"/>
      <c r="I396" s="178"/>
      <c r="J396" s="178"/>
      <c r="K396" s="178"/>
      <c r="L396" s="16"/>
    </row>
    <row r="397" spans="1:12" s="18" customFormat="1" x14ac:dyDescent="0.2">
      <c r="A397" s="16"/>
      <c r="B397" s="178"/>
      <c r="C397" s="178"/>
      <c r="D397" s="178"/>
      <c r="E397" s="178"/>
      <c r="F397" s="178"/>
      <c r="G397" s="178"/>
      <c r="H397" s="178"/>
      <c r="I397" s="178"/>
      <c r="J397" s="178"/>
      <c r="K397" s="178"/>
      <c r="L397" s="16"/>
    </row>
    <row r="398" spans="1:12" s="18" customFormat="1" x14ac:dyDescent="0.2">
      <c r="A398" s="16"/>
      <c r="B398" s="178"/>
      <c r="C398" s="178"/>
      <c r="D398" s="178"/>
      <c r="E398" s="178"/>
      <c r="F398" s="178"/>
      <c r="G398" s="178"/>
      <c r="H398" s="178"/>
      <c r="I398" s="178"/>
      <c r="J398" s="178"/>
      <c r="K398" s="178"/>
      <c r="L398" s="16"/>
    </row>
    <row r="399" spans="1:12" s="18" customFormat="1" x14ac:dyDescent="0.2">
      <c r="A399" s="16"/>
      <c r="B399" s="178"/>
      <c r="C399" s="178"/>
      <c r="D399" s="178"/>
      <c r="E399" s="178"/>
      <c r="F399" s="178"/>
      <c r="G399" s="178"/>
      <c r="H399" s="178"/>
      <c r="I399" s="178"/>
      <c r="J399" s="178"/>
      <c r="K399" s="178"/>
      <c r="L399" s="16"/>
    </row>
    <row r="400" spans="1:12" s="18" customFormat="1" x14ac:dyDescent="0.2">
      <c r="A400" s="16"/>
      <c r="B400" s="178"/>
      <c r="C400" s="178"/>
      <c r="D400" s="178"/>
      <c r="E400" s="178"/>
      <c r="F400" s="178"/>
      <c r="G400" s="178"/>
      <c r="H400" s="178"/>
      <c r="I400" s="178"/>
      <c r="J400" s="178"/>
      <c r="K400" s="178"/>
      <c r="L400" s="16"/>
    </row>
    <row r="401" spans="1:12" s="18" customFormat="1" x14ac:dyDescent="0.2">
      <c r="A401" s="16"/>
      <c r="B401" s="178"/>
      <c r="C401" s="178"/>
      <c r="D401" s="178"/>
      <c r="E401" s="178"/>
      <c r="F401" s="178"/>
      <c r="G401" s="178"/>
      <c r="H401" s="178"/>
      <c r="I401" s="178"/>
      <c r="J401" s="178"/>
      <c r="K401" s="178"/>
      <c r="L401" s="16"/>
    </row>
    <row r="402" spans="1:12" s="18" customFormat="1" x14ac:dyDescent="0.2">
      <c r="A402" s="16"/>
      <c r="B402" s="178"/>
      <c r="C402" s="178"/>
      <c r="D402" s="178"/>
      <c r="E402" s="178"/>
      <c r="F402" s="178"/>
      <c r="G402" s="178"/>
      <c r="H402" s="178"/>
      <c r="I402" s="178"/>
      <c r="J402" s="178"/>
      <c r="K402" s="178"/>
      <c r="L402" s="16"/>
    </row>
    <row r="403" spans="1:12" s="18" customFormat="1" x14ac:dyDescent="0.2">
      <c r="A403" s="16"/>
      <c r="B403" s="178"/>
      <c r="C403" s="178"/>
      <c r="D403" s="178"/>
      <c r="E403" s="178"/>
      <c r="F403" s="178"/>
      <c r="G403" s="178"/>
      <c r="H403" s="178"/>
      <c r="I403" s="178"/>
      <c r="J403" s="178"/>
      <c r="K403" s="178"/>
      <c r="L403" s="16"/>
    </row>
    <row r="404" spans="1:12" s="18" customFormat="1" x14ac:dyDescent="0.2">
      <c r="A404" s="16"/>
      <c r="B404" s="178"/>
      <c r="C404" s="178"/>
      <c r="D404" s="178"/>
      <c r="E404" s="178"/>
      <c r="F404" s="178"/>
      <c r="G404" s="178"/>
      <c r="H404" s="178"/>
      <c r="I404" s="178"/>
      <c r="J404" s="178"/>
      <c r="K404" s="178"/>
      <c r="L404" s="16"/>
    </row>
    <row r="405" spans="1:12" s="18" customFormat="1" x14ac:dyDescent="0.2">
      <c r="A405" s="16"/>
      <c r="B405" s="178"/>
      <c r="C405" s="178"/>
      <c r="D405" s="178"/>
      <c r="E405" s="178"/>
      <c r="F405" s="178"/>
      <c r="G405" s="178"/>
      <c r="H405" s="178"/>
      <c r="I405" s="178"/>
      <c r="J405" s="178"/>
      <c r="K405" s="178"/>
      <c r="L405" s="16"/>
    </row>
    <row r="406" spans="1:12" s="18" customFormat="1" x14ac:dyDescent="0.2">
      <c r="A406" s="16"/>
      <c r="B406" s="178"/>
      <c r="C406" s="178"/>
      <c r="D406" s="178"/>
      <c r="E406" s="178"/>
      <c r="F406" s="178"/>
      <c r="G406" s="178"/>
      <c r="H406" s="178"/>
      <c r="I406" s="178"/>
      <c r="J406" s="178"/>
      <c r="K406" s="178"/>
      <c r="L406" s="16"/>
    </row>
    <row r="407" spans="1:12" s="18" customFormat="1" x14ac:dyDescent="0.2">
      <c r="A407" s="16"/>
      <c r="B407" s="178"/>
      <c r="C407" s="178"/>
      <c r="D407" s="178"/>
      <c r="E407" s="178"/>
      <c r="F407" s="178"/>
      <c r="G407" s="178"/>
      <c r="H407" s="178"/>
      <c r="I407" s="178"/>
      <c r="J407" s="178"/>
      <c r="K407" s="178"/>
      <c r="L407" s="16"/>
    </row>
    <row r="408" spans="1:12" s="18" customFormat="1" x14ac:dyDescent="0.2">
      <c r="A408" s="16"/>
      <c r="B408" s="178"/>
      <c r="C408" s="178"/>
      <c r="D408" s="178"/>
      <c r="E408" s="178"/>
      <c r="F408" s="178"/>
      <c r="G408" s="178"/>
      <c r="H408" s="178"/>
      <c r="I408" s="178"/>
      <c r="J408" s="178"/>
      <c r="K408" s="178"/>
      <c r="L408" s="16"/>
    </row>
    <row r="409" spans="1:12" s="18" customFormat="1" x14ac:dyDescent="0.2">
      <c r="A409" s="16"/>
      <c r="B409" s="178"/>
      <c r="C409" s="178"/>
      <c r="D409" s="178"/>
      <c r="E409" s="178"/>
      <c r="F409" s="178"/>
      <c r="G409" s="178"/>
      <c r="H409" s="178"/>
      <c r="I409" s="178"/>
      <c r="J409" s="178"/>
      <c r="K409" s="178"/>
      <c r="L409" s="16"/>
    </row>
    <row r="410" spans="1:12" s="18" customFormat="1" x14ac:dyDescent="0.2">
      <c r="A410" s="16"/>
      <c r="B410" s="178"/>
      <c r="C410" s="178"/>
      <c r="D410" s="178"/>
      <c r="E410" s="178"/>
      <c r="F410" s="178"/>
      <c r="G410" s="178"/>
      <c r="H410" s="178"/>
      <c r="I410" s="178"/>
      <c r="J410" s="178"/>
      <c r="K410" s="178"/>
      <c r="L410" s="16"/>
    </row>
    <row r="411" spans="1:12" s="18" customFormat="1" x14ac:dyDescent="0.2">
      <c r="A411" s="16"/>
      <c r="B411" s="178"/>
      <c r="C411" s="178"/>
      <c r="D411" s="178"/>
      <c r="E411" s="178"/>
      <c r="F411" s="178"/>
      <c r="G411" s="178"/>
      <c r="H411" s="178"/>
      <c r="I411" s="178"/>
      <c r="J411" s="178"/>
      <c r="K411" s="178"/>
      <c r="L411" s="16"/>
    </row>
    <row r="412" spans="1:12" s="18" customFormat="1" x14ac:dyDescent="0.2">
      <c r="A412" s="16"/>
      <c r="B412" s="178"/>
      <c r="C412" s="178"/>
      <c r="D412" s="178"/>
      <c r="E412" s="178"/>
      <c r="F412" s="178"/>
      <c r="G412" s="178"/>
      <c r="H412" s="178"/>
      <c r="I412" s="178"/>
      <c r="J412" s="178"/>
      <c r="K412" s="178"/>
      <c r="L412" s="16"/>
    </row>
    <row r="413" spans="1:12" s="18" customFormat="1" x14ac:dyDescent="0.2">
      <c r="A413" s="16"/>
      <c r="B413" s="178"/>
      <c r="C413" s="178"/>
      <c r="D413" s="178"/>
      <c r="E413" s="178"/>
      <c r="F413" s="178"/>
      <c r="G413" s="178"/>
      <c r="H413" s="178"/>
      <c r="I413" s="178"/>
      <c r="J413" s="178"/>
      <c r="K413" s="178"/>
      <c r="L413" s="16"/>
    </row>
    <row r="414" spans="1:12" s="18" customFormat="1" x14ac:dyDescent="0.2">
      <c r="A414" s="16"/>
      <c r="B414" s="178"/>
      <c r="C414" s="178"/>
      <c r="D414" s="178"/>
      <c r="E414" s="178"/>
      <c r="F414" s="178"/>
      <c r="G414" s="178"/>
      <c r="H414" s="178"/>
      <c r="I414" s="178"/>
      <c r="J414" s="178"/>
      <c r="K414" s="178"/>
      <c r="L414" s="16"/>
    </row>
    <row r="415" spans="1:12" s="18" customFormat="1" x14ac:dyDescent="0.2">
      <c r="A415" s="16"/>
      <c r="B415" s="178"/>
      <c r="C415" s="178"/>
      <c r="D415" s="178"/>
      <c r="E415" s="178"/>
      <c r="F415" s="178"/>
      <c r="G415" s="178"/>
      <c r="H415" s="178"/>
      <c r="I415" s="178"/>
      <c r="J415" s="178"/>
      <c r="K415" s="178"/>
      <c r="L415" s="16"/>
    </row>
    <row r="416" spans="1:12" s="18" customFormat="1" x14ac:dyDescent="0.2">
      <c r="A416" s="16"/>
      <c r="B416" s="178"/>
      <c r="C416" s="178"/>
      <c r="D416" s="178"/>
      <c r="E416" s="178"/>
      <c r="F416" s="178"/>
      <c r="G416" s="178"/>
      <c r="H416" s="178"/>
      <c r="I416" s="178"/>
      <c r="J416" s="178"/>
      <c r="K416" s="178"/>
      <c r="L416" s="16"/>
    </row>
    <row r="417" spans="1:12" s="18" customFormat="1" x14ac:dyDescent="0.2">
      <c r="A417" s="16"/>
      <c r="B417" s="178"/>
      <c r="C417" s="178"/>
      <c r="D417" s="178"/>
      <c r="E417" s="178"/>
      <c r="F417" s="178"/>
      <c r="G417" s="178"/>
      <c r="H417" s="178"/>
      <c r="I417" s="178"/>
      <c r="J417" s="178"/>
      <c r="K417" s="178"/>
      <c r="L417" s="16"/>
    </row>
    <row r="418" spans="1:12" s="18" customFormat="1" x14ac:dyDescent="0.2">
      <c r="A418" s="16"/>
      <c r="B418" s="178"/>
      <c r="C418" s="178"/>
      <c r="D418" s="178"/>
      <c r="E418" s="178"/>
      <c r="F418" s="178"/>
      <c r="G418" s="178"/>
      <c r="H418" s="178"/>
      <c r="I418" s="178"/>
      <c r="J418" s="178"/>
      <c r="K418" s="178"/>
      <c r="L418" s="16"/>
    </row>
    <row r="419" spans="1:12" s="18" customFormat="1" x14ac:dyDescent="0.2">
      <c r="A419" s="16"/>
      <c r="B419" s="178"/>
      <c r="C419" s="178"/>
      <c r="D419" s="178"/>
      <c r="E419" s="178"/>
      <c r="F419" s="178"/>
      <c r="G419" s="178"/>
      <c r="H419" s="178"/>
      <c r="I419" s="178"/>
      <c r="J419" s="178"/>
      <c r="K419" s="178"/>
      <c r="L419" s="16"/>
    </row>
    <row r="420" spans="1:12" s="18" customFormat="1" x14ac:dyDescent="0.2">
      <c r="A420" s="16"/>
      <c r="B420" s="178"/>
      <c r="C420" s="178"/>
      <c r="D420" s="178"/>
      <c r="E420" s="178"/>
      <c r="F420" s="178"/>
      <c r="G420" s="178"/>
      <c r="H420" s="178"/>
      <c r="I420" s="178"/>
      <c r="J420" s="178"/>
      <c r="K420" s="178"/>
      <c r="L420" s="16"/>
    </row>
    <row r="421" spans="1:12" s="18" customFormat="1" x14ac:dyDescent="0.2">
      <c r="A421" s="16"/>
      <c r="B421" s="178"/>
      <c r="C421" s="178"/>
      <c r="D421" s="178"/>
      <c r="E421" s="178"/>
      <c r="F421" s="178"/>
      <c r="G421" s="178"/>
      <c r="H421" s="178"/>
      <c r="I421" s="178"/>
      <c r="J421" s="178"/>
      <c r="K421" s="178"/>
      <c r="L421" s="16"/>
    </row>
    <row r="422" spans="1:12" s="18" customFormat="1" x14ac:dyDescent="0.2">
      <c r="A422" s="16"/>
      <c r="B422" s="178"/>
      <c r="C422" s="178"/>
      <c r="D422" s="178"/>
      <c r="E422" s="178"/>
      <c r="F422" s="178"/>
      <c r="G422" s="178"/>
      <c r="H422" s="178"/>
      <c r="I422" s="178"/>
      <c r="J422" s="178"/>
      <c r="K422" s="178"/>
      <c r="L422" s="16"/>
    </row>
    <row r="423" spans="1:12" s="18" customFormat="1" x14ac:dyDescent="0.2">
      <c r="A423" s="16"/>
      <c r="B423" s="178"/>
      <c r="C423" s="178"/>
      <c r="D423" s="178"/>
      <c r="E423" s="178"/>
      <c r="F423" s="178"/>
      <c r="G423" s="178"/>
      <c r="H423" s="178"/>
      <c r="I423" s="178"/>
      <c r="J423" s="178"/>
      <c r="K423" s="178"/>
      <c r="L423" s="16"/>
    </row>
    <row r="424" spans="1:12" s="18" customFormat="1" x14ac:dyDescent="0.2">
      <c r="A424" s="16"/>
      <c r="B424" s="178"/>
      <c r="C424" s="178"/>
      <c r="D424" s="178"/>
      <c r="E424" s="178"/>
      <c r="F424" s="178"/>
      <c r="G424" s="178"/>
      <c r="H424" s="178"/>
      <c r="I424" s="178"/>
      <c r="J424" s="178"/>
      <c r="K424" s="178"/>
      <c r="L424" s="16"/>
    </row>
    <row r="425" spans="1:12" s="18" customFormat="1" x14ac:dyDescent="0.2">
      <c r="A425" s="16"/>
      <c r="B425" s="178"/>
      <c r="C425" s="178"/>
      <c r="D425" s="178"/>
      <c r="E425" s="178"/>
      <c r="F425" s="178"/>
      <c r="G425" s="178"/>
      <c r="H425" s="178"/>
      <c r="I425" s="178"/>
      <c r="J425" s="178"/>
      <c r="K425" s="178"/>
      <c r="L425" s="16"/>
    </row>
    <row r="426" spans="1:12" s="18" customFormat="1" x14ac:dyDescent="0.2">
      <c r="A426" s="16"/>
      <c r="B426" s="178"/>
      <c r="C426" s="178"/>
      <c r="D426" s="178"/>
      <c r="E426" s="178"/>
      <c r="F426" s="178"/>
      <c r="G426" s="178"/>
      <c r="H426" s="178"/>
      <c r="I426" s="178"/>
      <c r="J426" s="178"/>
      <c r="K426" s="178"/>
      <c r="L426" s="16"/>
    </row>
    <row r="427" spans="1:12" s="18" customFormat="1" x14ac:dyDescent="0.2">
      <c r="A427" s="16"/>
      <c r="B427" s="178"/>
      <c r="C427" s="178"/>
      <c r="D427" s="178"/>
      <c r="E427" s="178"/>
      <c r="F427" s="178"/>
      <c r="G427" s="178"/>
      <c r="H427" s="178"/>
      <c r="I427" s="178"/>
      <c r="J427" s="178"/>
      <c r="K427" s="178"/>
      <c r="L427" s="16"/>
    </row>
    <row r="428" spans="1:12" s="18" customFormat="1" x14ac:dyDescent="0.2">
      <c r="A428" s="16"/>
      <c r="B428" s="178"/>
      <c r="C428" s="178"/>
      <c r="D428" s="178"/>
      <c r="E428" s="178"/>
      <c r="F428" s="178"/>
      <c r="G428" s="178"/>
      <c r="H428" s="178"/>
      <c r="I428" s="178"/>
      <c r="J428" s="178"/>
      <c r="K428" s="178"/>
      <c r="L428" s="16"/>
    </row>
    <row r="429" spans="1:12" s="18" customFormat="1" x14ac:dyDescent="0.2">
      <c r="A429" s="16"/>
      <c r="B429" s="178"/>
      <c r="C429" s="178"/>
      <c r="D429" s="178"/>
      <c r="E429" s="178"/>
      <c r="F429" s="178"/>
      <c r="G429" s="178"/>
      <c r="H429" s="178"/>
      <c r="I429" s="178"/>
      <c r="J429" s="178"/>
      <c r="K429" s="178"/>
      <c r="L429" s="16"/>
    </row>
    <row r="430" spans="1:12" s="18" customFormat="1" x14ac:dyDescent="0.2">
      <c r="A430" s="16"/>
      <c r="B430" s="178"/>
      <c r="C430" s="178"/>
      <c r="D430" s="178"/>
      <c r="E430" s="178"/>
      <c r="F430" s="178"/>
      <c r="G430" s="178"/>
      <c r="H430" s="178"/>
      <c r="I430" s="178"/>
      <c r="J430" s="178"/>
      <c r="K430" s="178"/>
      <c r="L430" s="16"/>
    </row>
    <row r="431" spans="1:12" s="18" customFormat="1" x14ac:dyDescent="0.2">
      <c r="A431" s="16"/>
      <c r="B431" s="178"/>
      <c r="C431" s="178"/>
      <c r="D431" s="178"/>
      <c r="E431" s="178"/>
      <c r="F431" s="178"/>
      <c r="G431" s="178"/>
      <c r="H431" s="178"/>
      <c r="I431" s="178"/>
      <c r="J431" s="178"/>
      <c r="K431" s="178"/>
      <c r="L431" s="16"/>
    </row>
    <row r="432" spans="1:12" s="18" customFormat="1" x14ac:dyDescent="0.2">
      <c r="A432" s="16"/>
      <c r="B432" s="178"/>
      <c r="C432" s="178"/>
      <c r="D432" s="178"/>
      <c r="E432" s="178"/>
      <c r="F432" s="178"/>
      <c r="G432" s="178"/>
      <c r="H432" s="178"/>
      <c r="I432" s="178"/>
      <c r="J432" s="178"/>
      <c r="K432" s="178"/>
      <c r="L432" s="16"/>
    </row>
    <row r="433" spans="1:12" s="18" customFormat="1" x14ac:dyDescent="0.2">
      <c r="A433" s="16"/>
      <c r="B433" s="178"/>
      <c r="C433" s="178"/>
      <c r="D433" s="178"/>
      <c r="E433" s="178"/>
      <c r="F433" s="178"/>
      <c r="G433" s="178"/>
      <c r="H433" s="178"/>
      <c r="I433" s="178"/>
      <c r="J433" s="178"/>
      <c r="K433" s="178"/>
      <c r="L433" s="16"/>
    </row>
    <row r="434" spans="1:12" s="18" customFormat="1" x14ac:dyDescent="0.2">
      <c r="A434" s="16"/>
      <c r="B434" s="178"/>
      <c r="C434" s="178"/>
      <c r="D434" s="178"/>
      <c r="E434" s="178"/>
      <c r="F434" s="178"/>
      <c r="G434" s="178"/>
      <c r="H434" s="178"/>
      <c r="I434" s="178"/>
      <c r="J434" s="178"/>
      <c r="K434" s="178"/>
      <c r="L434" s="16"/>
    </row>
    <row r="435" spans="1:12" s="18" customFormat="1" x14ac:dyDescent="0.2">
      <c r="A435" s="16"/>
      <c r="B435" s="178"/>
      <c r="C435" s="178"/>
      <c r="D435" s="178"/>
      <c r="E435" s="178"/>
      <c r="F435" s="178"/>
      <c r="G435" s="178"/>
      <c r="H435" s="178"/>
      <c r="I435" s="178"/>
      <c r="J435" s="178"/>
      <c r="K435" s="178"/>
      <c r="L435" s="16"/>
    </row>
    <row r="436" spans="1:12" s="18" customFormat="1" x14ac:dyDescent="0.2">
      <c r="A436" s="16"/>
      <c r="B436" s="178"/>
      <c r="C436" s="178"/>
      <c r="D436" s="178"/>
      <c r="E436" s="178"/>
      <c r="F436" s="178"/>
      <c r="G436" s="178"/>
      <c r="H436" s="178"/>
      <c r="I436" s="178"/>
      <c r="J436" s="178"/>
      <c r="K436" s="178"/>
      <c r="L436" s="16"/>
    </row>
    <row r="437" spans="1:12" s="18" customFormat="1" x14ac:dyDescent="0.2">
      <c r="A437" s="16"/>
      <c r="B437" s="178"/>
      <c r="C437" s="178"/>
      <c r="D437" s="178"/>
      <c r="E437" s="178"/>
      <c r="F437" s="178"/>
      <c r="G437" s="178"/>
      <c r="H437" s="178"/>
      <c r="I437" s="178"/>
      <c r="J437" s="178"/>
      <c r="K437" s="178"/>
      <c r="L437" s="16"/>
    </row>
    <row r="438" spans="1:12" s="18" customFormat="1" x14ac:dyDescent="0.2">
      <c r="A438" s="16"/>
      <c r="B438" s="178"/>
      <c r="C438" s="178"/>
      <c r="D438" s="178"/>
      <c r="E438" s="178"/>
      <c r="F438" s="178"/>
      <c r="G438" s="178"/>
      <c r="H438" s="178"/>
      <c r="I438" s="178"/>
      <c r="J438" s="178"/>
      <c r="K438" s="178"/>
      <c r="L438" s="16"/>
    </row>
    <row r="439" spans="1:12" s="18" customFormat="1" x14ac:dyDescent="0.2">
      <c r="A439" s="16"/>
      <c r="B439" s="178"/>
      <c r="C439" s="178"/>
      <c r="D439" s="178"/>
      <c r="E439" s="178"/>
      <c r="F439" s="178"/>
      <c r="G439" s="178"/>
      <c r="H439" s="178"/>
      <c r="I439" s="178"/>
      <c r="J439" s="178"/>
      <c r="K439" s="178"/>
      <c r="L439" s="16"/>
    </row>
    <row r="440" spans="1:12" s="18" customFormat="1" x14ac:dyDescent="0.2">
      <c r="A440" s="16"/>
      <c r="B440" s="178"/>
      <c r="C440" s="178"/>
      <c r="D440" s="178"/>
      <c r="E440" s="178"/>
      <c r="F440" s="178"/>
      <c r="G440" s="178"/>
      <c r="H440" s="178"/>
      <c r="I440" s="178"/>
      <c r="J440" s="178"/>
      <c r="K440" s="178"/>
      <c r="L440" s="16"/>
    </row>
    <row r="441" spans="1:12" s="18" customFormat="1" x14ac:dyDescent="0.2">
      <c r="A441" s="16"/>
      <c r="B441" s="178"/>
      <c r="C441" s="178"/>
      <c r="D441" s="178"/>
      <c r="E441" s="178"/>
      <c r="F441" s="178"/>
      <c r="G441" s="178"/>
      <c r="H441" s="178"/>
      <c r="I441" s="178"/>
      <c r="J441" s="178"/>
      <c r="K441" s="178"/>
      <c r="L441" s="16"/>
    </row>
    <row r="442" spans="1:12" s="18" customFormat="1" x14ac:dyDescent="0.2">
      <c r="A442" s="16"/>
      <c r="B442" s="178"/>
      <c r="C442" s="178"/>
      <c r="D442" s="178"/>
      <c r="E442" s="178"/>
      <c r="F442" s="178"/>
      <c r="G442" s="178"/>
      <c r="H442" s="178"/>
      <c r="I442" s="178"/>
      <c r="J442" s="178"/>
      <c r="K442" s="178"/>
      <c r="L442" s="16"/>
    </row>
    <row r="443" spans="1:12" s="18" customFormat="1" x14ac:dyDescent="0.2">
      <c r="A443" s="16"/>
      <c r="B443" s="178"/>
      <c r="C443" s="178"/>
      <c r="D443" s="178"/>
      <c r="E443" s="178"/>
      <c r="F443" s="178"/>
      <c r="G443" s="178"/>
      <c r="H443" s="178"/>
      <c r="I443" s="178"/>
      <c r="J443" s="178"/>
      <c r="K443" s="178"/>
      <c r="L443" s="16"/>
    </row>
    <row r="444" spans="1:12" s="18" customFormat="1" x14ac:dyDescent="0.2">
      <c r="A444" s="16"/>
      <c r="B444" s="178"/>
      <c r="C444" s="178"/>
      <c r="D444" s="178"/>
      <c r="E444" s="178"/>
      <c r="F444" s="178"/>
      <c r="G444" s="178"/>
      <c r="H444" s="178"/>
      <c r="I444" s="178"/>
      <c r="J444" s="178"/>
      <c r="K444" s="178"/>
      <c r="L444" s="16"/>
    </row>
    <row r="445" spans="1:12" s="18" customFormat="1" x14ac:dyDescent="0.2">
      <c r="A445" s="16"/>
      <c r="B445" s="178"/>
      <c r="C445" s="178"/>
      <c r="D445" s="178"/>
      <c r="E445" s="178"/>
      <c r="F445" s="178"/>
      <c r="G445" s="178"/>
      <c r="H445" s="178"/>
      <c r="I445" s="178"/>
      <c r="J445" s="178"/>
      <c r="K445" s="178"/>
      <c r="L445" s="16"/>
    </row>
    <row r="446" spans="1:12" s="18" customFormat="1" x14ac:dyDescent="0.2">
      <c r="A446" s="16"/>
      <c r="B446" s="178"/>
      <c r="C446" s="178"/>
      <c r="D446" s="178"/>
      <c r="E446" s="178"/>
      <c r="F446" s="178"/>
      <c r="G446" s="178"/>
      <c r="H446" s="178"/>
      <c r="I446" s="178"/>
      <c r="J446" s="178"/>
      <c r="K446" s="178"/>
      <c r="L446" s="16"/>
    </row>
    <row r="447" spans="1:12" s="18" customFormat="1" x14ac:dyDescent="0.2">
      <c r="A447" s="16"/>
      <c r="B447" s="178"/>
      <c r="C447" s="178"/>
      <c r="D447" s="178"/>
      <c r="E447" s="178"/>
      <c r="F447" s="178"/>
      <c r="G447" s="178"/>
      <c r="H447" s="178"/>
      <c r="I447" s="178"/>
      <c r="J447" s="178"/>
      <c r="K447" s="178"/>
      <c r="L447" s="16"/>
    </row>
    <row r="448" spans="1:12" s="18" customFormat="1" x14ac:dyDescent="0.2">
      <c r="A448" s="16"/>
      <c r="B448" s="178"/>
      <c r="C448" s="178"/>
      <c r="D448" s="178"/>
      <c r="E448" s="178"/>
      <c r="F448" s="178"/>
      <c r="G448" s="178"/>
      <c r="H448" s="178"/>
      <c r="I448" s="178"/>
      <c r="J448" s="178"/>
      <c r="K448" s="178"/>
      <c r="L448" s="16"/>
    </row>
    <row r="449" spans="1:12" s="18" customFormat="1" x14ac:dyDescent="0.2">
      <c r="A449" s="16"/>
      <c r="B449" s="178"/>
      <c r="C449" s="178"/>
      <c r="D449" s="178"/>
      <c r="E449" s="178"/>
      <c r="F449" s="178"/>
      <c r="G449" s="178"/>
      <c r="H449" s="178"/>
      <c r="I449" s="178"/>
      <c r="J449" s="178"/>
      <c r="K449" s="178"/>
      <c r="L449" s="16"/>
    </row>
    <row r="450" spans="1:12" s="18" customFormat="1" x14ac:dyDescent="0.2">
      <c r="A450" s="16"/>
      <c r="B450" s="178"/>
      <c r="C450" s="178"/>
      <c r="D450" s="178"/>
      <c r="E450" s="178"/>
      <c r="F450" s="178"/>
      <c r="G450" s="178"/>
      <c r="H450" s="178"/>
      <c r="I450" s="178"/>
      <c r="J450" s="178"/>
      <c r="K450" s="178"/>
      <c r="L450" s="16"/>
    </row>
    <row r="451" spans="1:12" s="18" customFormat="1" x14ac:dyDescent="0.2">
      <c r="A451" s="16"/>
      <c r="B451" s="178"/>
      <c r="C451" s="178"/>
      <c r="D451" s="178"/>
      <c r="E451" s="178"/>
      <c r="F451" s="178"/>
      <c r="G451" s="178"/>
      <c r="H451" s="178"/>
      <c r="I451" s="178"/>
      <c r="J451" s="178"/>
      <c r="K451" s="178"/>
      <c r="L451" s="16"/>
    </row>
    <row r="452" spans="1:12" s="18" customFormat="1" x14ac:dyDescent="0.2">
      <c r="A452" s="16"/>
      <c r="B452" s="178"/>
      <c r="C452" s="178"/>
      <c r="D452" s="178"/>
      <c r="E452" s="178"/>
      <c r="F452" s="178"/>
      <c r="G452" s="178"/>
      <c r="H452" s="178"/>
      <c r="I452" s="178"/>
      <c r="J452" s="178"/>
      <c r="K452" s="178"/>
      <c r="L452" s="16"/>
    </row>
    <row r="453" spans="1:12" s="18" customFormat="1" x14ac:dyDescent="0.2">
      <c r="A453" s="16"/>
      <c r="B453" s="178"/>
      <c r="C453" s="178"/>
      <c r="D453" s="178"/>
      <c r="E453" s="178"/>
      <c r="F453" s="178"/>
      <c r="G453" s="178"/>
      <c r="H453" s="178"/>
      <c r="I453" s="178"/>
      <c r="J453" s="178"/>
      <c r="K453" s="178"/>
      <c r="L453" s="16"/>
    </row>
    <row r="454" spans="1:12" s="18" customFormat="1" x14ac:dyDescent="0.2">
      <c r="A454" s="16"/>
      <c r="B454" s="178"/>
      <c r="C454" s="178"/>
      <c r="D454" s="178"/>
      <c r="E454" s="178"/>
      <c r="F454" s="178"/>
      <c r="G454" s="178"/>
      <c r="H454" s="178"/>
      <c r="I454" s="178"/>
      <c r="J454" s="178"/>
      <c r="K454" s="178"/>
      <c r="L454" s="16"/>
    </row>
    <row r="455" spans="1:12" s="18" customFormat="1" x14ac:dyDescent="0.2">
      <c r="A455" s="16"/>
      <c r="B455" s="178"/>
      <c r="C455" s="178"/>
      <c r="D455" s="178"/>
      <c r="E455" s="178"/>
      <c r="F455" s="178"/>
      <c r="G455" s="178"/>
      <c r="H455" s="178"/>
      <c r="I455" s="178"/>
      <c r="J455" s="178"/>
      <c r="K455" s="178"/>
      <c r="L455" s="16"/>
    </row>
    <row r="456" spans="1:12" s="18" customFormat="1" x14ac:dyDescent="0.2">
      <c r="A456" s="16"/>
      <c r="B456" s="178"/>
      <c r="C456" s="178"/>
      <c r="D456" s="178"/>
      <c r="E456" s="178"/>
      <c r="F456" s="178"/>
      <c r="G456" s="178"/>
      <c r="H456" s="178"/>
      <c r="I456" s="178"/>
      <c r="J456" s="178"/>
      <c r="K456" s="178"/>
      <c r="L456" s="16"/>
    </row>
    <row r="457" spans="1:12" s="18" customFormat="1" x14ac:dyDescent="0.2">
      <c r="A457" s="16"/>
      <c r="B457" s="178"/>
      <c r="C457" s="178"/>
      <c r="D457" s="178"/>
      <c r="E457" s="178"/>
      <c r="F457" s="178"/>
      <c r="G457" s="178"/>
      <c r="H457" s="178"/>
      <c r="I457" s="178"/>
      <c r="J457" s="178"/>
      <c r="K457" s="178"/>
      <c r="L457" s="16"/>
    </row>
    <row r="458" spans="1:12" s="18" customFormat="1" x14ac:dyDescent="0.2">
      <c r="A458" s="16"/>
      <c r="B458" s="178"/>
      <c r="C458" s="178"/>
      <c r="D458" s="178"/>
      <c r="E458" s="178"/>
      <c r="F458" s="178"/>
      <c r="G458" s="178"/>
      <c r="H458" s="178"/>
      <c r="I458" s="178"/>
      <c r="J458" s="178"/>
      <c r="K458" s="178"/>
      <c r="L458" s="16"/>
    </row>
    <row r="459" spans="1:12" s="18" customFormat="1" x14ac:dyDescent="0.2">
      <c r="A459" s="16"/>
      <c r="B459" s="178"/>
      <c r="C459" s="178"/>
      <c r="D459" s="178"/>
      <c r="E459" s="178"/>
      <c r="F459" s="178"/>
      <c r="G459" s="178"/>
      <c r="H459" s="178"/>
      <c r="I459" s="178"/>
      <c r="J459" s="178"/>
      <c r="K459" s="178"/>
      <c r="L459" s="16"/>
    </row>
    <row r="460" spans="1:12" s="18" customFormat="1" x14ac:dyDescent="0.2">
      <c r="A460" s="16"/>
      <c r="B460" s="178"/>
      <c r="C460" s="178"/>
      <c r="D460" s="178"/>
      <c r="E460" s="178"/>
      <c r="F460" s="178"/>
      <c r="G460" s="178"/>
      <c r="H460" s="178"/>
      <c r="I460" s="178"/>
      <c r="J460" s="178"/>
      <c r="K460" s="178"/>
      <c r="L460" s="16"/>
    </row>
    <row r="461" spans="1:12" s="18" customFormat="1" x14ac:dyDescent="0.2">
      <c r="A461" s="16"/>
      <c r="B461" s="178"/>
      <c r="C461" s="178"/>
      <c r="D461" s="178"/>
      <c r="E461" s="178"/>
      <c r="F461" s="178"/>
      <c r="G461" s="178"/>
      <c r="H461" s="178"/>
      <c r="I461" s="178"/>
      <c r="J461" s="178"/>
      <c r="K461" s="178"/>
      <c r="L461" s="16"/>
    </row>
    <row r="462" spans="1:12" s="18" customFormat="1" x14ac:dyDescent="0.2">
      <c r="A462" s="16"/>
      <c r="B462" s="178"/>
      <c r="C462" s="178"/>
      <c r="D462" s="178"/>
      <c r="E462" s="178"/>
      <c r="F462" s="178"/>
      <c r="G462" s="178"/>
      <c r="H462" s="178"/>
      <c r="I462" s="178"/>
      <c r="J462" s="178"/>
      <c r="K462" s="178"/>
      <c r="L462" s="16"/>
    </row>
    <row r="463" spans="1:12" s="18" customFormat="1" x14ac:dyDescent="0.2">
      <c r="A463" s="16"/>
      <c r="B463" s="178"/>
      <c r="C463" s="178"/>
      <c r="D463" s="178"/>
      <c r="E463" s="178"/>
      <c r="F463" s="178"/>
      <c r="G463" s="178"/>
      <c r="H463" s="178"/>
      <c r="I463" s="178"/>
      <c r="J463" s="178"/>
      <c r="K463" s="178"/>
      <c r="L463" s="16"/>
    </row>
    <row r="464" spans="1:12" s="18" customFormat="1" x14ac:dyDescent="0.2">
      <c r="A464" s="16"/>
      <c r="B464" s="178"/>
      <c r="C464" s="178"/>
      <c r="D464" s="178"/>
      <c r="E464" s="178"/>
      <c r="F464" s="178"/>
      <c r="G464" s="178"/>
      <c r="H464" s="178"/>
      <c r="I464" s="178"/>
      <c r="J464" s="178"/>
      <c r="K464" s="178"/>
      <c r="L464" s="16"/>
    </row>
    <row r="465" spans="1:12" s="18" customFormat="1" x14ac:dyDescent="0.2">
      <c r="A465" s="16"/>
      <c r="B465" s="178"/>
      <c r="C465" s="178"/>
      <c r="D465" s="178"/>
      <c r="E465" s="178"/>
      <c r="F465" s="178"/>
      <c r="G465" s="178"/>
      <c r="H465" s="178"/>
      <c r="I465" s="178"/>
      <c r="J465" s="178"/>
      <c r="K465" s="178"/>
      <c r="L465" s="16"/>
    </row>
    <row r="466" spans="1:12" s="18" customFormat="1" x14ac:dyDescent="0.2">
      <c r="A466" s="16"/>
      <c r="B466" s="178"/>
      <c r="C466" s="178"/>
      <c r="D466" s="178"/>
      <c r="E466" s="178"/>
      <c r="F466" s="178"/>
      <c r="G466" s="178"/>
      <c r="H466" s="178"/>
      <c r="I466" s="178"/>
      <c r="J466" s="178"/>
      <c r="K466" s="178"/>
      <c r="L466" s="16"/>
    </row>
    <row r="467" spans="1:12" s="18" customFormat="1" x14ac:dyDescent="0.2">
      <c r="A467" s="16"/>
      <c r="B467" s="178"/>
      <c r="C467" s="178"/>
      <c r="D467" s="178"/>
      <c r="E467" s="178"/>
      <c r="F467" s="178"/>
      <c r="G467" s="178"/>
      <c r="H467" s="178"/>
      <c r="I467" s="178"/>
      <c r="J467" s="178"/>
      <c r="K467" s="178"/>
      <c r="L467" s="16"/>
    </row>
    <row r="468" spans="1:12" s="18" customFormat="1" x14ac:dyDescent="0.2">
      <c r="A468" s="16"/>
      <c r="B468" s="178"/>
      <c r="C468" s="178"/>
      <c r="D468" s="178"/>
      <c r="E468" s="178"/>
      <c r="F468" s="178"/>
      <c r="G468" s="178"/>
      <c r="H468" s="178"/>
      <c r="I468" s="178"/>
      <c r="J468" s="178"/>
      <c r="K468" s="178"/>
      <c r="L468" s="16"/>
    </row>
    <row r="469" spans="1:12" s="18" customFormat="1" x14ac:dyDescent="0.2">
      <c r="A469" s="16"/>
      <c r="B469" s="178"/>
      <c r="C469" s="178"/>
      <c r="D469" s="178"/>
      <c r="E469" s="178"/>
      <c r="F469" s="178"/>
      <c r="G469" s="178"/>
      <c r="H469" s="178"/>
      <c r="I469" s="178"/>
      <c r="J469" s="178"/>
      <c r="K469" s="178"/>
      <c r="L469" s="16"/>
    </row>
    <row r="470" spans="1:12" s="18" customFormat="1" x14ac:dyDescent="0.2">
      <c r="A470" s="16"/>
      <c r="B470" s="178"/>
      <c r="C470" s="178"/>
      <c r="D470" s="178"/>
      <c r="E470" s="178"/>
      <c r="F470" s="178"/>
      <c r="G470" s="178"/>
      <c r="H470" s="178"/>
      <c r="I470" s="178"/>
      <c r="J470" s="178"/>
      <c r="K470" s="178"/>
      <c r="L470" s="16"/>
    </row>
    <row r="471" spans="1:12" s="18" customFormat="1" x14ac:dyDescent="0.2">
      <c r="A471" s="16"/>
      <c r="B471" s="178"/>
      <c r="C471" s="178"/>
      <c r="D471" s="178"/>
      <c r="E471" s="178"/>
      <c r="F471" s="178"/>
      <c r="G471" s="178"/>
      <c r="H471" s="178"/>
      <c r="I471" s="178"/>
      <c r="J471" s="178"/>
      <c r="K471" s="178"/>
      <c r="L471" s="16"/>
    </row>
    <row r="472" spans="1:12" s="18" customFormat="1" x14ac:dyDescent="0.2">
      <c r="A472" s="16"/>
      <c r="B472" s="178"/>
      <c r="C472" s="178"/>
      <c r="D472" s="178"/>
      <c r="E472" s="178"/>
      <c r="F472" s="178"/>
      <c r="G472" s="178"/>
      <c r="H472" s="178"/>
      <c r="I472" s="178"/>
      <c r="J472" s="178"/>
      <c r="K472" s="178"/>
      <c r="L472" s="16"/>
    </row>
    <row r="473" spans="1:12" s="18" customFormat="1" x14ac:dyDescent="0.2">
      <c r="A473" s="16"/>
      <c r="B473" s="178"/>
      <c r="C473" s="178"/>
      <c r="D473" s="178"/>
      <c r="E473" s="178"/>
      <c r="F473" s="178"/>
      <c r="G473" s="178"/>
      <c r="H473" s="178"/>
      <c r="I473" s="178"/>
      <c r="J473" s="178"/>
      <c r="K473" s="178"/>
      <c r="L473" s="16"/>
    </row>
    <row r="474" spans="1:12" s="18" customFormat="1" x14ac:dyDescent="0.2">
      <c r="A474" s="16"/>
      <c r="B474" s="178"/>
      <c r="C474" s="178"/>
      <c r="D474" s="178"/>
      <c r="E474" s="178"/>
      <c r="F474" s="178"/>
      <c r="G474" s="178"/>
      <c r="H474" s="178"/>
      <c r="I474" s="178"/>
      <c r="J474" s="178"/>
      <c r="K474" s="178"/>
      <c r="L474" s="16"/>
    </row>
    <row r="475" spans="1:12" s="18" customFormat="1" x14ac:dyDescent="0.2">
      <c r="A475" s="16"/>
      <c r="B475" s="178"/>
      <c r="C475" s="178"/>
      <c r="D475" s="178"/>
      <c r="E475" s="178"/>
      <c r="F475" s="178"/>
      <c r="G475" s="178"/>
      <c r="H475" s="178"/>
      <c r="I475" s="178"/>
      <c r="J475" s="178"/>
      <c r="K475" s="178"/>
      <c r="L475" s="16"/>
    </row>
    <row r="476" spans="1:12" s="18" customFormat="1" x14ac:dyDescent="0.2">
      <c r="A476" s="16"/>
      <c r="B476" s="178"/>
      <c r="C476" s="178"/>
      <c r="D476" s="178"/>
      <c r="E476" s="178"/>
      <c r="F476" s="178"/>
      <c r="G476" s="178"/>
      <c r="H476" s="178"/>
      <c r="I476" s="178"/>
      <c r="J476" s="178"/>
      <c r="K476" s="178"/>
      <c r="L476" s="16"/>
    </row>
    <row r="477" spans="1:12" s="18" customFormat="1" x14ac:dyDescent="0.2">
      <c r="A477" s="16"/>
      <c r="B477" s="178"/>
      <c r="C477" s="178"/>
      <c r="D477" s="178"/>
      <c r="E477" s="178"/>
      <c r="F477" s="178"/>
      <c r="G477" s="178"/>
      <c r="H477" s="178"/>
      <c r="I477" s="178"/>
      <c r="J477" s="178"/>
      <c r="K477" s="178"/>
      <c r="L477" s="16"/>
    </row>
    <row r="478" spans="1:12" s="18" customFormat="1" x14ac:dyDescent="0.2">
      <c r="A478" s="16"/>
      <c r="B478" s="178"/>
      <c r="C478" s="178"/>
      <c r="D478" s="178"/>
      <c r="E478" s="178"/>
      <c r="F478" s="178"/>
      <c r="G478" s="178"/>
      <c r="H478" s="178"/>
      <c r="I478" s="178"/>
      <c r="J478" s="178"/>
      <c r="K478" s="178"/>
      <c r="L478" s="16"/>
    </row>
    <row r="479" spans="1:12" s="18" customFormat="1" x14ac:dyDescent="0.2">
      <c r="A479" s="16"/>
      <c r="B479" s="178"/>
      <c r="C479" s="178"/>
      <c r="D479" s="178"/>
      <c r="E479" s="178"/>
      <c r="F479" s="178"/>
      <c r="G479" s="178"/>
      <c r="H479" s="178"/>
      <c r="I479" s="178"/>
      <c r="J479" s="178"/>
      <c r="K479" s="178"/>
      <c r="L479" s="16"/>
    </row>
    <row r="480" spans="1:12" s="18" customFormat="1" x14ac:dyDescent="0.2">
      <c r="A480" s="16"/>
      <c r="B480" s="178"/>
      <c r="C480" s="178"/>
      <c r="D480" s="178"/>
      <c r="E480" s="178"/>
      <c r="F480" s="178"/>
      <c r="G480" s="178"/>
      <c r="H480" s="178"/>
      <c r="I480" s="178"/>
      <c r="J480" s="178"/>
      <c r="K480" s="178"/>
      <c r="L480" s="16"/>
    </row>
    <row r="481" spans="1:12" s="18" customFormat="1" x14ac:dyDescent="0.2">
      <c r="A481" s="16"/>
      <c r="B481" s="178"/>
      <c r="C481" s="178"/>
      <c r="D481" s="178"/>
      <c r="E481" s="178"/>
      <c r="F481" s="178"/>
      <c r="G481" s="178"/>
      <c r="H481" s="178"/>
      <c r="I481" s="178"/>
      <c r="J481" s="178"/>
      <c r="K481" s="178"/>
      <c r="L481" s="16"/>
    </row>
    <row r="482" spans="1:12" s="18" customFormat="1" x14ac:dyDescent="0.2">
      <c r="A482" s="16"/>
      <c r="B482" s="178"/>
      <c r="C482" s="178"/>
      <c r="D482" s="178"/>
      <c r="E482" s="178"/>
      <c r="F482" s="178"/>
      <c r="G482" s="178"/>
      <c r="H482" s="178"/>
      <c r="I482" s="178"/>
      <c r="J482" s="178"/>
      <c r="K482" s="178"/>
      <c r="L482" s="16"/>
    </row>
    <row r="483" spans="1:12" s="18" customFormat="1" x14ac:dyDescent="0.2">
      <c r="A483" s="16"/>
      <c r="B483" s="178"/>
      <c r="C483" s="178"/>
      <c r="D483" s="178"/>
      <c r="E483" s="178"/>
      <c r="F483" s="178"/>
      <c r="G483" s="178"/>
      <c r="H483" s="178"/>
      <c r="I483" s="178"/>
      <c r="J483" s="178"/>
      <c r="K483" s="178"/>
      <c r="L483" s="16"/>
    </row>
    <row r="484" spans="1:12" s="18" customFormat="1" x14ac:dyDescent="0.2">
      <c r="A484" s="16"/>
      <c r="B484" s="178"/>
      <c r="C484" s="178"/>
      <c r="D484" s="178"/>
      <c r="E484" s="178"/>
      <c r="F484" s="178"/>
      <c r="G484" s="178"/>
      <c r="H484" s="178"/>
      <c r="I484" s="178"/>
      <c r="J484" s="178"/>
      <c r="K484" s="178"/>
      <c r="L484" s="16"/>
    </row>
    <row r="485" spans="1:12" s="18" customFormat="1" x14ac:dyDescent="0.2">
      <c r="A485" s="16"/>
      <c r="B485" s="178"/>
      <c r="C485" s="178"/>
      <c r="D485" s="178"/>
      <c r="E485" s="178"/>
      <c r="F485" s="178"/>
      <c r="G485" s="178"/>
      <c r="H485" s="178"/>
      <c r="I485" s="178"/>
      <c r="J485" s="178"/>
      <c r="K485" s="178"/>
      <c r="L485" s="16"/>
    </row>
    <row r="486" spans="1:12" s="18" customFormat="1" x14ac:dyDescent="0.2">
      <c r="A486" s="16"/>
      <c r="B486" s="178"/>
      <c r="C486" s="178"/>
      <c r="D486" s="178"/>
      <c r="E486" s="178"/>
      <c r="F486" s="178"/>
      <c r="G486" s="178"/>
      <c r="H486" s="178"/>
      <c r="I486" s="178"/>
      <c r="J486" s="178"/>
      <c r="K486" s="178"/>
      <c r="L486" s="16"/>
    </row>
    <row r="487" spans="1:12" s="18" customFormat="1" x14ac:dyDescent="0.2">
      <c r="A487" s="16"/>
      <c r="B487" s="178"/>
      <c r="C487" s="178"/>
      <c r="D487" s="178"/>
      <c r="E487" s="178"/>
      <c r="F487" s="178"/>
      <c r="G487" s="178"/>
      <c r="H487" s="178"/>
      <c r="I487" s="178"/>
      <c r="J487" s="178"/>
      <c r="K487" s="178"/>
      <c r="L487" s="16"/>
    </row>
    <row r="488" spans="1:12" s="18" customFormat="1" x14ac:dyDescent="0.2">
      <c r="A488" s="16"/>
      <c r="B488" s="178"/>
      <c r="C488" s="178"/>
      <c r="D488" s="178"/>
      <c r="E488" s="178"/>
      <c r="F488" s="178"/>
      <c r="G488" s="178"/>
      <c r="H488" s="178"/>
      <c r="I488" s="178"/>
      <c r="J488" s="178"/>
      <c r="K488" s="178"/>
      <c r="L488" s="16"/>
    </row>
    <row r="489" spans="1:12" s="18" customFormat="1" x14ac:dyDescent="0.2">
      <c r="A489" s="16"/>
      <c r="B489" s="178"/>
      <c r="C489" s="178"/>
      <c r="D489" s="178"/>
      <c r="E489" s="178"/>
      <c r="F489" s="178"/>
      <c r="G489" s="178"/>
      <c r="H489" s="178"/>
      <c r="I489" s="178"/>
      <c r="J489" s="178"/>
      <c r="K489" s="178"/>
      <c r="L489" s="16"/>
    </row>
    <row r="490" spans="1:12" s="18" customFormat="1" x14ac:dyDescent="0.2">
      <c r="A490" s="16"/>
      <c r="B490" s="178"/>
      <c r="C490" s="178"/>
      <c r="D490" s="178"/>
      <c r="E490" s="178"/>
      <c r="F490" s="178"/>
      <c r="G490" s="178"/>
      <c r="H490" s="178"/>
      <c r="I490" s="178"/>
      <c r="J490" s="178"/>
      <c r="K490" s="178"/>
      <c r="L490" s="16"/>
    </row>
    <row r="491" spans="1:12" s="18" customFormat="1" x14ac:dyDescent="0.2">
      <c r="A491" s="16"/>
      <c r="B491" s="178"/>
      <c r="C491" s="178"/>
      <c r="D491" s="178"/>
      <c r="E491" s="178"/>
      <c r="F491" s="178"/>
      <c r="G491" s="178"/>
      <c r="H491" s="178"/>
      <c r="I491" s="178"/>
      <c r="J491" s="178"/>
      <c r="K491" s="178"/>
      <c r="L491" s="16"/>
    </row>
    <row r="492" spans="1:12" s="18" customFormat="1" x14ac:dyDescent="0.2">
      <c r="A492" s="16"/>
      <c r="B492" s="178"/>
      <c r="C492" s="178"/>
      <c r="D492" s="178"/>
      <c r="E492" s="178"/>
      <c r="F492" s="178"/>
      <c r="G492" s="178"/>
      <c r="H492" s="178"/>
      <c r="I492" s="178"/>
      <c r="J492" s="178"/>
      <c r="K492" s="178"/>
      <c r="L492" s="16"/>
    </row>
    <row r="493" spans="1:12" s="18" customFormat="1" x14ac:dyDescent="0.2">
      <c r="A493" s="16"/>
      <c r="B493" s="178"/>
      <c r="C493" s="178"/>
      <c r="D493" s="178"/>
      <c r="E493" s="178"/>
      <c r="F493" s="178"/>
      <c r="G493" s="178"/>
      <c r="H493" s="178"/>
      <c r="I493" s="178"/>
      <c r="J493" s="178"/>
      <c r="K493" s="178"/>
      <c r="L493" s="16"/>
    </row>
    <row r="494" spans="1:12" s="18" customFormat="1" x14ac:dyDescent="0.2">
      <c r="A494" s="16"/>
      <c r="B494" s="178"/>
      <c r="C494" s="178"/>
      <c r="D494" s="178"/>
      <c r="E494" s="178"/>
      <c r="F494" s="178"/>
      <c r="G494" s="178"/>
      <c r="H494" s="178"/>
      <c r="I494" s="178"/>
      <c r="J494" s="178"/>
      <c r="K494" s="178"/>
      <c r="L494" s="16"/>
    </row>
    <row r="495" spans="1:12" s="18" customFormat="1" x14ac:dyDescent="0.2">
      <c r="A495" s="16"/>
      <c r="B495" s="178"/>
      <c r="C495" s="178"/>
      <c r="D495" s="178"/>
      <c r="E495" s="178"/>
      <c r="F495" s="178"/>
      <c r="G495" s="178"/>
      <c r="H495" s="178"/>
      <c r="I495" s="178"/>
      <c r="J495" s="178"/>
      <c r="K495" s="178"/>
      <c r="L495" s="16"/>
    </row>
    <row r="496" spans="1:12" s="18" customFormat="1" x14ac:dyDescent="0.2">
      <c r="A496" s="16"/>
      <c r="B496" s="178"/>
      <c r="C496" s="178"/>
      <c r="D496" s="178"/>
      <c r="E496" s="178"/>
      <c r="F496" s="178"/>
      <c r="G496" s="178"/>
      <c r="H496" s="178"/>
      <c r="I496" s="178"/>
      <c r="J496" s="178"/>
      <c r="K496" s="178"/>
      <c r="L496" s="16"/>
    </row>
    <row r="497" spans="1:12" s="18" customFormat="1" x14ac:dyDescent="0.2">
      <c r="A497" s="16"/>
      <c r="B497" s="178"/>
      <c r="C497" s="178"/>
      <c r="D497" s="178"/>
      <c r="E497" s="178"/>
      <c r="F497" s="178"/>
      <c r="G497" s="178"/>
      <c r="H497" s="178"/>
      <c r="I497" s="178"/>
      <c r="J497" s="178"/>
      <c r="K497" s="178"/>
      <c r="L497" s="16"/>
    </row>
    <row r="498" spans="1:12" s="18" customFormat="1" x14ac:dyDescent="0.2">
      <c r="A498" s="16"/>
      <c r="B498" s="178"/>
      <c r="C498" s="178"/>
      <c r="D498" s="178"/>
      <c r="E498" s="178"/>
      <c r="F498" s="178"/>
      <c r="G498" s="178"/>
      <c r="H498" s="178"/>
      <c r="I498" s="178"/>
      <c r="J498" s="178"/>
      <c r="K498" s="178"/>
      <c r="L498" s="16"/>
    </row>
    <row r="499" spans="1:12" s="18" customFormat="1" x14ac:dyDescent="0.2">
      <c r="A499" s="16"/>
      <c r="B499" s="178"/>
      <c r="C499" s="178"/>
      <c r="D499" s="178"/>
      <c r="E499" s="178"/>
      <c r="F499" s="178"/>
      <c r="G499" s="178"/>
      <c r="H499" s="178"/>
      <c r="I499" s="178"/>
      <c r="J499" s="178"/>
      <c r="K499" s="178"/>
      <c r="L499" s="16"/>
    </row>
    <row r="500" spans="1:12" s="18" customFormat="1" x14ac:dyDescent="0.2">
      <c r="A500" s="16"/>
      <c r="B500" s="178"/>
      <c r="C500" s="178"/>
      <c r="D500" s="178"/>
      <c r="E500" s="178"/>
      <c r="F500" s="178"/>
      <c r="G500" s="178"/>
      <c r="H500" s="178"/>
      <c r="I500" s="178"/>
      <c r="J500" s="178"/>
      <c r="K500" s="178"/>
      <c r="L500" s="16"/>
    </row>
    <row r="501" spans="1:12" s="18" customFormat="1" x14ac:dyDescent="0.2">
      <c r="A501" s="16"/>
      <c r="B501" s="178"/>
      <c r="C501" s="178"/>
      <c r="D501" s="178"/>
      <c r="E501" s="178"/>
      <c r="F501" s="178"/>
      <c r="G501" s="178"/>
      <c r="H501" s="178"/>
      <c r="I501" s="178"/>
      <c r="J501" s="178"/>
      <c r="K501" s="178"/>
      <c r="L501" s="16"/>
    </row>
    <row r="502" spans="1:12" s="18" customFormat="1" x14ac:dyDescent="0.2">
      <c r="A502" s="16"/>
      <c r="B502" s="178"/>
      <c r="C502" s="178"/>
      <c r="D502" s="178"/>
      <c r="E502" s="178"/>
      <c r="F502" s="178"/>
      <c r="G502" s="178"/>
      <c r="H502" s="178"/>
      <c r="I502" s="178"/>
      <c r="J502" s="178"/>
      <c r="K502" s="178"/>
      <c r="L502" s="16"/>
    </row>
    <row r="503" spans="1:12" s="18" customFormat="1" x14ac:dyDescent="0.2">
      <c r="A503" s="16"/>
      <c r="B503" s="178"/>
      <c r="C503" s="178"/>
      <c r="D503" s="178"/>
      <c r="E503" s="178"/>
      <c r="F503" s="178"/>
      <c r="G503" s="178"/>
      <c r="H503" s="178"/>
      <c r="I503" s="178"/>
      <c r="J503" s="178"/>
      <c r="K503" s="178"/>
      <c r="L503" s="16"/>
    </row>
    <row r="504" spans="1:12" s="18" customFormat="1" x14ac:dyDescent="0.2">
      <c r="A504" s="16"/>
      <c r="B504" s="178"/>
      <c r="C504" s="178"/>
      <c r="D504" s="178"/>
      <c r="E504" s="178"/>
      <c r="F504" s="178"/>
      <c r="G504" s="178"/>
      <c r="H504" s="178"/>
      <c r="I504" s="178"/>
      <c r="J504" s="178"/>
      <c r="K504" s="178"/>
      <c r="L504" s="16"/>
    </row>
    <row r="505" spans="1:12" s="18" customFormat="1" x14ac:dyDescent="0.2">
      <c r="A505" s="16"/>
      <c r="B505" s="178"/>
      <c r="C505" s="178"/>
      <c r="D505" s="178"/>
      <c r="E505" s="178"/>
      <c r="F505" s="178"/>
      <c r="G505" s="178"/>
      <c r="H505" s="178"/>
      <c r="I505" s="178"/>
      <c r="J505" s="178"/>
      <c r="K505" s="178"/>
      <c r="L505" s="16"/>
    </row>
    <row r="506" spans="1:12" s="18" customFormat="1" x14ac:dyDescent="0.2">
      <c r="A506" s="16"/>
      <c r="B506" s="178"/>
      <c r="C506" s="178"/>
      <c r="D506" s="178"/>
      <c r="E506" s="178"/>
      <c r="F506" s="178"/>
      <c r="G506" s="178"/>
      <c r="H506" s="178"/>
      <c r="I506" s="178"/>
      <c r="J506" s="178"/>
      <c r="K506" s="178"/>
      <c r="L506" s="16"/>
    </row>
    <row r="507" spans="1:12" s="18" customFormat="1" x14ac:dyDescent="0.2">
      <c r="A507" s="16"/>
      <c r="B507" s="178"/>
      <c r="C507" s="178"/>
      <c r="D507" s="178"/>
      <c r="E507" s="178"/>
      <c r="F507" s="178"/>
      <c r="G507" s="178"/>
      <c r="H507" s="178"/>
      <c r="I507" s="178"/>
      <c r="J507" s="178"/>
      <c r="K507" s="178"/>
      <c r="L507" s="16"/>
    </row>
    <row r="508" spans="1:12" s="18" customFormat="1" x14ac:dyDescent="0.2">
      <c r="A508" s="16"/>
      <c r="B508" s="178"/>
      <c r="C508" s="178"/>
      <c r="D508" s="178"/>
      <c r="E508" s="178"/>
      <c r="F508" s="178"/>
      <c r="G508" s="178"/>
      <c r="H508" s="178"/>
      <c r="I508" s="178"/>
      <c r="J508" s="178"/>
      <c r="K508" s="178"/>
      <c r="L508" s="16"/>
    </row>
    <row r="509" spans="1:12" s="18" customFormat="1" x14ac:dyDescent="0.2">
      <c r="A509" s="16"/>
      <c r="B509" s="178"/>
      <c r="C509" s="178"/>
      <c r="D509" s="178"/>
      <c r="E509" s="178"/>
      <c r="F509" s="178"/>
      <c r="G509" s="178"/>
      <c r="H509" s="178"/>
      <c r="I509" s="178"/>
      <c r="J509" s="178"/>
      <c r="K509" s="178"/>
      <c r="L509" s="16"/>
    </row>
    <row r="510" spans="1:12" s="18" customFormat="1" x14ac:dyDescent="0.2">
      <c r="A510" s="16"/>
      <c r="B510" s="178"/>
      <c r="C510" s="178"/>
      <c r="D510" s="178"/>
      <c r="E510" s="178"/>
      <c r="F510" s="178"/>
      <c r="G510" s="178"/>
      <c r="H510" s="178"/>
      <c r="I510" s="178"/>
      <c r="J510" s="178"/>
      <c r="K510" s="178"/>
      <c r="L510" s="16"/>
    </row>
    <row r="511" spans="1:12" s="18" customFormat="1" x14ac:dyDescent="0.2">
      <c r="A511" s="16"/>
      <c r="B511" s="178"/>
      <c r="C511" s="178"/>
      <c r="D511" s="178"/>
      <c r="E511" s="178"/>
      <c r="F511" s="178"/>
      <c r="G511" s="178"/>
      <c r="H511" s="178"/>
      <c r="I511" s="178"/>
      <c r="J511" s="178"/>
      <c r="K511" s="178"/>
      <c r="L511" s="16"/>
    </row>
    <row r="512" spans="1:12" s="18" customFormat="1" x14ac:dyDescent="0.2">
      <c r="A512" s="16"/>
      <c r="B512" s="178"/>
      <c r="C512" s="178"/>
      <c r="D512" s="178"/>
      <c r="E512" s="178"/>
      <c r="F512" s="178"/>
      <c r="G512" s="178"/>
      <c r="H512" s="178"/>
      <c r="I512" s="178"/>
      <c r="J512" s="178"/>
      <c r="K512" s="178"/>
      <c r="L512" s="16"/>
    </row>
    <row r="513" spans="1:12" s="18" customFormat="1" x14ac:dyDescent="0.2">
      <c r="A513" s="16"/>
      <c r="B513" s="178"/>
      <c r="C513" s="178"/>
      <c r="D513" s="178"/>
      <c r="E513" s="178"/>
      <c r="F513" s="178"/>
      <c r="G513" s="178"/>
      <c r="H513" s="178"/>
      <c r="I513" s="178"/>
      <c r="J513" s="178"/>
      <c r="K513" s="178"/>
      <c r="L513" s="16"/>
    </row>
    <row r="514" spans="1:12" s="18" customFormat="1" x14ac:dyDescent="0.2">
      <c r="A514" s="16"/>
      <c r="B514" s="178"/>
      <c r="C514" s="178"/>
      <c r="D514" s="178"/>
      <c r="E514" s="178"/>
      <c r="F514" s="178"/>
      <c r="G514" s="178"/>
      <c r="H514" s="178"/>
      <c r="I514" s="178"/>
      <c r="J514" s="178"/>
      <c r="K514" s="178"/>
      <c r="L514" s="16"/>
    </row>
    <row r="515" spans="1:12" s="18" customFormat="1" x14ac:dyDescent="0.2">
      <c r="A515" s="16"/>
      <c r="B515" s="178"/>
      <c r="C515" s="178"/>
      <c r="D515" s="178"/>
      <c r="E515" s="178"/>
      <c r="F515" s="178"/>
      <c r="G515" s="178"/>
      <c r="H515" s="178"/>
      <c r="I515" s="178"/>
      <c r="J515" s="178"/>
      <c r="K515" s="178"/>
      <c r="L515" s="16"/>
    </row>
    <row r="516" spans="1:12" s="18" customFormat="1" x14ac:dyDescent="0.2">
      <c r="A516" s="16"/>
      <c r="B516" s="178"/>
      <c r="C516" s="178"/>
      <c r="D516" s="178"/>
      <c r="E516" s="178"/>
      <c r="F516" s="178"/>
      <c r="G516" s="178"/>
      <c r="H516" s="178"/>
      <c r="I516" s="178"/>
      <c r="J516" s="178"/>
      <c r="K516" s="178"/>
      <c r="L516" s="16"/>
    </row>
    <row r="517" spans="1:12" s="18" customFormat="1" x14ac:dyDescent="0.2">
      <c r="A517" s="16"/>
      <c r="B517" s="178"/>
      <c r="C517" s="178"/>
      <c r="D517" s="178"/>
      <c r="E517" s="178"/>
      <c r="F517" s="178"/>
      <c r="G517" s="178"/>
      <c r="H517" s="178"/>
      <c r="I517" s="178"/>
      <c r="J517" s="178"/>
      <c r="K517" s="178"/>
      <c r="L517" s="16"/>
    </row>
    <row r="518" spans="1:12" s="18" customFormat="1" x14ac:dyDescent="0.2">
      <c r="A518" s="16"/>
      <c r="B518" s="178"/>
      <c r="C518" s="178"/>
      <c r="D518" s="178"/>
      <c r="E518" s="178"/>
      <c r="F518" s="178"/>
      <c r="G518" s="178"/>
      <c r="H518" s="178"/>
      <c r="I518" s="178"/>
      <c r="J518" s="178"/>
      <c r="K518" s="178"/>
      <c r="L518" s="16"/>
    </row>
    <row r="519" spans="1:12" s="18" customFormat="1" x14ac:dyDescent="0.2">
      <c r="A519" s="16"/>
      <c r="B519" s="178"/>
      <c r="C519" s="178"/>
      <c r="D519" s="178"/>
      <c r="E519" s="178"/>
      <c r="F519" s="178"/>
      <c r="G519" s="178"/>
      <c r="H519" s="178"/>
      <c r="I519" s="178"/>
      <c r="J519" s="178"/>
      <c r="K519" s="178"/>
      <c r="L519" s="16"/>
    </row>
    <row r="520" spans="1:12" s="18" customFormat="1" x14ac:dyDescent="0.2">
      <c r="A520" s="16"/>
      <c r="B520" s="178"/>
      <c r="C520" s="178"/>
      <c r="D520" s="178"/>
      <c r="E520" s="178"/>
      <c r="F520" s="178"/>
      <c r="G520" s="178"/>
      <c r="H520" s="178"/>
      <c r="I520" s="178"/>
      <c r="J520" s="178"/>
      <c r="K520" s="178"/>
      <c r="L520" s="16"/>
    </row>
    <row r="521" spans="1:12" s="18" customFormat="1" x14ac:dyDescent="0.2">
      <c r="A521" s="16"/>
      <c r="B521" s="178"/>
      <c r="C521" s="178"/>
      <c r="D521" s="178"/>
      <c r="E521" s="178"/>
      <c r="F521" s="178"/>
      <c r="G521" s="178"/>
      <c r="H521" s="178"/>
      <c r="I521" s="178"/>
      <c r="J521" s="178"/>
      <c r="K521" s="178"/>
      <c r="L521" s="16"/>
    </row>
    <row r="522" spans="1:12" s="18" customFormat="1" x14ac:dyDescent="0.2">
      <c r="A522" s="16"/>
      <c r="B522" s="178"/>
      <c r="C522" s="178"/>
      <c r="D522" s="178"/>
      <c r="E522" s="178"/>
      <c r="F522" s="178"/>
      <c r="G522" s="178"/>
      <c r="H522" s="178"/>
      <c r="I522" s="178"/>
      <c r="J522" s="178"/>
      <c r="K522" s="178"/>
      <c r="L522" s="16"/>
    </row>
    <row r="523" spans="1:12" s="18" customFormat="1" x14ac:dyDescent="0.2">
      <c r="A523" s="16"/>
      <c r="B523" s="178"/>
      <c r="C523" s="178"/>
      <c r="D523" s="178"/>
      <c r="E523" s="178"/>
      <c r="F523" s="178"/>
      <c r="G523" s="178"/>
      <c r="H523" s="178"/>
      <c r="I523" s="178"/>
      <c r="J523" s="178"/>
      <c r="K523" s="178"/>
      <c r="L523" s="16"/>
    </row>
    <row r="524" spans="1:12" s="18" customFormat="1" x14ac:dyDescent="0.2">
      <c r="A524" s="16"/>
      <c r="B524" s="178"/>
      <c r="C524" s="178"/>
      <c r="D524" s="178"/>
      <c r="E524" s="178"/>
      <c r="F524" s="178"/>
      <c r="G524" s="178"/>
      <c r="H524" s="178"/>
      <c r="I524" s="178"/>
      <c r="J524" s="178"/>
      <c r="K524" s="178"/>
      <c r="L524" s="16"/>
    </row>
    <row r="525" spans="1:12" s="18" customFormat="1" x14ac:dyDescent="0.2">
      <c r="A525" s="16"/>
      <c r="B525" s="178"/>
      <c r="C525" s="178"/>
      <c r="D525" s="178"/>
      <c r="E525" s="178"/>
      <c r="F525" s="178"/>
      <c r="G525" s="178"/>
      <c r="H525" s="178"/>
      <c r="I525" s="178"/>
      <c r="J525" s="178"/>
      <c r="K525" s="178"/>
      <c r="L525" s="16"/>
    </row>
    <row r="526" spans="1:12" s="18" customFormat="1" x14ac:dyDescent="0.2">
      <c r="A526" s="16"/>
      <c r="B526" s="178"/>
      <c r="C526" s="178"/>
      <c r="D526" s="178"/>
      <c r="E526" s="178"/>
      <c r="F526" s="178"/>
      <c r="G526" s="178"/>
      <c r="H526" s="178"/>
      <c r="I526" s="178"/>
      <c r="J526" s="178"/>
      <c r="K526" s="178"/>
      <c r="L526" s="16"/>
    </row>
    <row r="527" spans="1:12" s="18" customFormat="1" x14ac:dyDescent="0.2">
      <c r="A527" s="16"/>
      <c r="B527" s="178"/>
      <c r="C527" s="178"/>
      <c r="D527" s="178"/>
      <c r="E527" s="178"/>
      <c r="F527" s="178"/>
      <c r="G527" s="178"/>
      <c r="H527" s="178"/>
      <c r="I527" s="178"/>
      <c r="J527" s="178"/>
      <c r="K527" s="178"/>
      <c r="L527" s="16"/>
    </row>
    <row r="528" spans="1:12" s="18" customFormat="1" x14ac:dyDescent="0.2">
      <c r="A528" s="16"/>
      <c r="B528" s="178"/>
      <c r="C528" s="178"/>
      <c r="D528" s="178"/>
      <c r="E528" s="178"/>
      <c r="F528" s="178"/>
      <c r="G528" s="178"/>
      <c r="H528" s="178"/>
      <c r="I528" s="178"/>
      <c r="J528" s="178"/>
      <c r="K528" s="178"/>
      <c r="L528" s="16"/>
    </row>
    <row r="529" spans="1:12" s="18" customFormat="1" x14ac:dyDescent="0.2">
      <c r="A529" s="16"/>
      <c r="B529" s="178"/>
      <c r="C529" s="178"/>
      <c r="D529" s="178"/>
      <c r="E529" s="178"/>
      <c r="F529" s="178"/>
      <c r="G529" s="178"/>
      <c r="H529" s="178"/>
      <c r="I529" s="178"/>
      <c r="J529" s="178"/>
      <c r="K529" s="178"/>
      <c r="L529" s="16"/>
    </row>
    <row r="530" spans="1:12" s="18" customFormat="1" x14ac:dyDescent="0.2">
      <c r="A530" s="16"/>
      <c r="B530" s="178"/>
      <c r="C530" s="178"/>
      <c r="D530" s="178"/>
      <c r="E530" s="178"/>
      <c r="F530" s="178"/>
      <c r="G530" s="178"/>
      <c r="H530" s="178"/>
      <c r="I530" s="178"/>
      <c r="J530" s="178"/>
      <c r="K530" s="178"/>
      <c r="L530" s="16"/>
    </row>
  </sheetData>
  <sheetProtection algorithmName="SHA-512" hashValue="sBPfBtC8a/7qAbT2gFP0JgDX4ZTCa4Wcnxm16M6kz2kaZPgx7nHPFdgZDXtiewsU+V20vp9ECWj0qo7JqDeJXQ==" saltValue="AnPXnQ1/w1EhFvTQoE3OSg==" spinCount="100000" sheet="1" objects="1" scenarios="1" selectLockedCells="1" selectUnlockedCells="1"/>
  <mergeCells count="89">
    <mergeCell ref="B112:B113"/>
    <mergeCell ref="C112:C113"/>
    <mergeCell ref="D112:D113"/>
    <mergeCell ref="F112:F113"/>
    <mergeCell ref="I49:I50"/>
    <mergeCell ref="I46:I48"/>
    <mergeCell ref="B46:B48"/>
    <mergeCell ref="C46:C48"/>
    <mergeCell ref="D46:E48"/>
    <mergeCell ref="I32:I33"/>
    <mergeCell ref="I34:I35"/>
    <mergeCell ref="I37:I38"/>
    <mergeCell ref="I39:I40"/>
    <mergeCell ref="I41:I42"/>
    <mergeCell ref="C114:C115"/>
    <mergeCell ref="B39:B40"/>
    <mergeCell ref="C39:C40"/>
    <mergeCell ref="D39:E40"/>
    <mergeCell ref="J39:K40"/>
    <mergeCell ref="B43:B44"/>
    <mergeCell ref="C43:C44"/>
    <mergeCell ref="D43:E44"/>
    <mergeCell ref="J43:K44"/>
    <mergeCell ref="D41:E42"/>
    <mergeCell ref="J41:K42"/>
    <mergeCell ref="B114:B115"/>
    <mergeCell ref="B49:B50"/>
    <mergeCell ref="C49:C50"/>
    <mergeCell ref="D49:E50"/>
    <mergeCell ref="I43:I44"/>
    <mergeCell ref="I24:I25"/>
    <mergeCell ref="J24:K25"/>
    <mergeCell ref="D24:E24"/>
    <mergeCell ref="C34:C35"/>
    <mergeCell ref="J49:K50"/>
    <mergeCell ref="C41:C42"/>
    <mergeCell ref="J46:K48"/>
    <mergeCell ref="D31:E31"/>
    <mergeCell ref="J31:K31"/>
    <mergeCell ref="C37:C38"/>
    <mergeCell ref="D32:E33"/>
    <mergeCell ref="D37:E38"/>
    <mergeCell ref="J32:K33"/>
    <mergeCell ref="J34:K35"/>
    <mergeCell ref="J37:K38"/>
    <mergeCell ref="C32:C33"/>
    <mergeCell ref="J27:K27"/>
    <mergeCell ref="J28:K28"/>
    <mergeCell ref="D27:E27"/>
    <mergeCell ref="D28:E28"/>
    <mergeCell ref="D29:E29"/>
    <mergeCell ref="G24:G25"/>
    <mergeCell ref="D25:E25"/>
    <mergeCell ref="B103:B105"/>
    <mergeCell ref="C103:C105"/>
    <mergeCell ref="B94:B96"/>
    <mergeCell ref="C94:C96"/>
    <mergeCell ref="D30:E30"/>
    <mergeCell ref="D34:E35"/>
    <mergeCell ref="F62:H62"/>
    <mergeCell ref="F71:H71"/>
    <mergeCell ref="F80:H80"/>
    <mergeCell ref="F89:H89"/>
    <mergeCell ref="B37:B38"/>
    <mergeCell ref="B32:B33"/>
    <mergeCell ref="B34:B35"/>
    <mergeCell ref="B41:B42"/>
    <mergeCell ref="F195:H195"/>
    <mergeCell ref="F187:H187"/>
    <mergeCell ref="I1:K1"/>
    <mergeCell ref="B76:B78"/>
    <mergeCell ref="C76:C78"/>
    <mergeCell ref="B85:B87"/>
    <mergeCell ref="C85:C87"/>
    <mergeCell ref="C58:C60"/>
    <mergeCell ref="B58:B60"/>
    <mergeCell ref="B67:B69"/>
    <mergeCell ref="C67:C69"/>
    <mergeCell ref="B24:B25"/>
    <mergeCell ref="C24:C25"/>
    <mergeCell ref="J29:K29"/>
    <mergeCell ref="J30:K30"/>
    <mergeCell ref="F24:F25"/>
    <mergeCell ref="F174:H174"/>
    <mergeCell ref="F98:H98"/>
    <mergeCell ref="F107:H107"/>
    <mergeCell ref="F139:H139"/>
    <mergeCell ref="F149:H149"/>
    <mergeCell ref="F162:H162"/>
  </mergeCells>
  <phoneticPr fontId="9" type="noConversion"/>
  <conditionalFormatting sqref="B15">
    <cfRule type="cellIs" dxfId="115" priority="28" operator="equal">
      <formula>$F$14</formula>
    </cfRule>
  </conditionalFormatting>
  <conditionalFormatting sqref="E2:K2 C15:K15 G24:J24 H25 E55:K55 H112:J112 I113 E121:K121 E146:K146 E155:K155">
    <cfRule type="cellIs" dxfId="114" priority="2771" operator="equal">
      <formula>$F$13</formula>
    </cfRule>
  </conditionalFormatting>
  <conditionalFormatting sqref="E180:K180">
    <cfRule type="cellIs" dxfId="113" priority="12" operator="equal">
      <formula>$F$12</formula>
    </cfRule>
  </conditionalFormatting>
  <conditionalFormatting sqref="H110 H117 H122 H125 H128 H131 H134 H137 H141:H142 H147 H151:H152 H156 H164 H167 H172 H177">
    <cfRule type="expression" dxfId="112" priority="2781">
      <formula>$F$13=$H$2</formula>
    </cfRule>
  </conditionalFormatting>
  <dataValidations count="1">
    <dataValidation type="list" allowBlank="1" showInputMessage="1" showErrorMessage="1" sqref="I27:I32 I46 I49 I43 I41 I39 I37 I34">
      <formula1>$N$27:$N$33</formula1>
    </dataValidation>
  </dataValidations>
  <pageMargins left="0.7" right="0.7" top="0.75" bottom="0.75" header="0.3" footer="0.3"/>
  <pageSetup paperSize="9" scale="78" orientation="portrait" r:id="rId1"/>
  <ignoredErrors>
    <ignoredError sqref="E69:K69 E78:K78 F60:K60" evalError="1"/>
  </ignoredErrors>
  <drawing r:id="rId2"/>
  <extLst>
    <ext xmlns:x14="http://schemas.microsoft.com/office/spreadsheetml/2009/9/main" uri="{05C60535-1F16-4fd2-B633-F4F36F0B64E0}">
      <x14:sparklineGroups xmlns:xm="http://schemas.microsoft.com/office/excel/2006/main">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PJGD'!F87:H87</xm:f>
              <xm:sqref>F89</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PJGD'!F78:H78</xm:f>
              <xm:sqref>F80</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PJGD'!F185:H185</xm:f>
              <xm:sqref>F187</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PJGD'!F193:H193</xm:f>
              <xm:sqref>F195</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PJGD'!F96:H96</xm:f>
              <xm:sqref>F98</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PJGD'!F105:H105</xm:f>
              <xm:sqref>F107</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PJGD'!F160:H160</xm:f>
              <xm:sqref>F162</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PJGD'!F172:H172</xm:f>
              <xm:sqref>F174</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PJGD'!F147:H147</xm:f>
              <xm:sqref>F149</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PJGD'!F137:H137</xm:f>
              <xm:sqref>F139</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PJGD'!F60:H60</xm:f>
              <xm:sqref>F62</xm:sqref>
            </x14:sparkline>
          </x14:sparklines>
        </x14:sparklineGroup>
        <x14:sparklineGroup manualMax="0" manualMin="0" lineWeight="1.5" displayEmptyCellsAs="gap" markers="1" first="1" last="1">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'2.Obiective PJGD'!F69:H69</xm:f>
              <xm:sqref>F71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229"/>
  <sheetViews>
    <sheetView showGridLines="0" zoomScale="120" zoomScaleNormal="120" workbookViewId="0">
      <pane xSplit="8" ySplit="2" topLeftCell="Q3" activePane="bottomRight" state="frozen"/>
      <selection pane="topRight" activeCell="I1" sqref="I1"/>
      <selection pane="bottomLeft" activeCell="A3" sqref="A3"/>
      <selection pane="bottomRight" activeCell="S125" sqref="S125"/>
    </sheetView>
  </sheetViews>
  <sheetFormatPr defaultColWidth="9.140625" defaultRowHeight="12" x14ac:dyDescent="0.2"/>
  <cols>
    <col min="1" max="1" width="3.42578125" style="18" customWidth="1"/>
    <col min="2" max="2" width="3.42578125" style="1" customWidth="1"/>
    <col min="3" max="3" width="5" style="507" customWidth="1"/>
    <col min="4" max="4" width="27.42578125" style="450" customWidth="1"/>
    <col min="5" max="5" width="16.42578125" style="450" customWidth="1"/>
    <col min="6" max="6" width="10.85546875" style="451" customWidth="1"/>
    <col min="7" max="7" width="34.5703125" style="450" customWidth="1"/>
    <col min="8" max="8" width="8.42578125" style="315" customWidth="1"/>
    <col min="9" max="9" width="9.140625" style="315" hidden="1" customWidth="1"/>
    <col min="10" max="10" width="11.42578125" style="315" hidden="1" customWidth="1"/>
    <col min="11" max="11" width="11.5703125" style="315" hidden="1" customWidth="1"/>
    <col min="12" max="12" width="29.7109375" style="315" hidden="1" customWidth="1"/>
    <col min="13" max="13" width="9.140625" style="315" hidden="1" customWidth="1"/>
    <col min="14" max="14" width="11.5703125" style="315" hidden="1" customWidth="1"/>
    <col min="15" max="15" width="11.28515625" style="315" hidden="1" customWidth="1"/>
    <col min="16" max="16" width="29.7109375" style="315" hidden="1" customWidth="1"/>
    <col min="17" max="17" width="9.140625" style="315"/>
    <col min="18" max="18" width="15.28515625" style="315" customWidth="1"/>
    <col min="19" max="19" width="11.85546875" style="190" customWidth="1"/>
    <col min="20" max="20" width="29.7109375" style="314" customWidth="1"/>
    <col min="21" max="21" width="9.140625" style="315" customWidth="1"/>
    <col min="22" max="22" width="12.85546875" style="315" customWidth="1"/>
    <col min="23" max="23" width="11.5703125" style="315" customWidth="1"/>
    <col min="24" max="24" width="29.7109375" style="315" customWidth="1"/>
    <col min="25" max="25" width="9.140625" style="315" customWidth="1"/>
    <col min="26" max="26" width="11.85546875" style="315" customWidth="1"/>
    <col min="27" max="27" width="11.5703125" style="315" customWidth="1"/>
    <col min="28" max="28" width="29.7109375" style="315" customWidth="1"/>
    <col min="29" max="29" width="9.140625" style="315" customWidth="1"/>
    <col min="30" max="30" width="12.7109375" style="315" customWidth="1"/>
    <col min="31" max="31" width="8.7109375" style="315" customWidth="1"/>
    <col min="32" max="32" width="29.7109375" style="315" customWidth="1"/>
    <col min="33" max="33" width="3.42578125" style="315" customWidth="1"/>
    <col min="34" max="34" width="3.42578125" style="18" customWidth="1"/>
    <col min="35" max="36" width="9.140625" style="1"/>
    <col min="37" max="40" width="9.140625" style="1" customWidth="1"/>
    <col min="41" max="16384" width="9.140625" style="1"/>
  </cols>
  <sheetData>
    <row r="1" spans="1:39" ht="15.75" customHeight="1" thickBot="1" x14ac:dyDescent="0.25">
      <c r="A1" s="16"/>
      <c r="B1" s="3"/>
      <c r="C1" s="502" t="s">
        <v>322</v>
      </c>
      <c r="D1" s="444"/>
      <c r="E1" s="444"/>
      <c r="F1" s="445" t="s">
        <v>774</v>
      </c>
      <c r="G1" s="446" t="str">
        <f>'Input PJGD'!J1</f>
        <v>...........</v>
      </c>
      <c r="H1" s="306"/>
      <c r="I1" s="728">
        <v>2020</v>
      </c>
      <c r="J1" s="753"/>
      <c r="K1" s="753"/>
      <c r="L1" s="712"/>
      <c r="M1" s="728">
        <v>2021</v>
      </c>
      <c r="N1" s="753"/>
      <c r="O1" s="753"/>
      <c r="P1" s="712"/>
      <c r="Q1" s="728">
        <v>2022</v>
      </c>
      <c r="R1" s="753"/>
      <c r="S1" s="753"/>
      <c r="T1" s="712"/>
      <c r="U1" s="728">
        <v>2023</v>
      </c>
      <c r="V1" s="753"/>
      <c r="W1" s="753"/>
      <c r="X1" s="712"/>
      <c r="Y1" s="728">
        <v>2024</v>
      </c>
      <c r="Z1" s="753"/>
      <c r="AA1" s="753"/>
      <c r="AB1" s="712"/>
      <c r="AC1" s="728">
        <v>2025</v>
      </c>
      <c r="AD1" s="753"/>
      <c r="AE1" s="753"/>
      <c r="AF1" s="712"/>
      <c r="AG1" s="190"/>
      <c r="AH1" s="16"/>
    </row>
    <row r="2" spans="1:39" ht="24.75" thickBot="1" x14ac:dyDescent="0.25">
      <c r="A2" s="16"/>
      <c r="B2" s="3"/>
      <c r="C2" s="307" t="s">
        <v>11</v>
      </c>
      <c r="D2" s="447" t="s">
        <v>197</v>
      </c>
      <c r="E2" s="448" t="s">
        <v>95</v>
      </c>
      <c r="F2" s="449" t="s">
        <v>196</v>
      </c>
      <c r="G2" s="448" t="s">
        <v>193</v>
      </c>
      <c r="H2" s="230" t="s">
        <v>96</v>
      </c>
      <c r="I2" s="311" t="s">
        <v>215</v>
      </c>
      <c r="J2" s="312" t="s">
        <v>97</v>
      </c>
      <c r="K2" s="227" t="s">
        <v>108</v>
      </c>
      <c r="L2" s="230" t="s">
        <v>214</v>
      </c>
      <c r="M2" s="311" t="s">
        <v>215</v>
      </c>
      <c r="N2" s="313" t="s">
        <v>97</v>
      </c>
      <c r="O2" s="228" t="s">
        <v>108</v>
      </c>
      <c r="P2" s="230" t="s">
        <v>214</v>
      </c>
      <c r="Q2" s="311" t="s">
        <v>215</v>
      </c>
      <c r="R2" s="312" t="s">
        <v>97</v>
      </c>
      <c r="S2" s="599" t="s">
        <v>108</v>
      </c>
      <c r="T2" s="597" t="s">
        <v>214</v>
      </c>
      <c r="U2" s="311" t="s">
        <v>215</v>
      </c>
      <c r="V2" s="312" t="s">
        <v>97</v>
      </c>
      <c r="W2" s="228" t="s">
        <v>108</v>
      </c>
      <c r="X2" s="230" t="s">
        <v>214</v>
      </c>
      <c r="Y2" s="311" t="s">
        <v>215</v>
      </c>
      <c r="Z2" s="312" t="s">
        <v>97</v>
      </c>
      <c r="AA2" s="228" t="s">
        <v>108</v>
      </c>
      <c r="AB2" s="230" t="s">
        <v>214</v>
      </c>
      <c r="AC2" s="311" t="s">
        <v>215</v>
      </c>
      <c r="AD2" s="312" t="s">
        <v>97</v>
      </c>
      <c r="AE2" s="228" t="s">
        <v>108</v>
      </c>
      <c r="AF2" s="230" t="s">
        <v>214</v>
      </c>
      <c r="AG2" s="190"/>
      <c r="AH2" s="16"/>
    </row>
    <row r="3" spans="1:39" ht="3.75" customHeight="1" x14ac:dyDescent="0.2">
      <c r="A3" s="16"/>
      <c r="B3" s="3"/>
      <c r="C3" s="503"/>
      <c r="H3" s="190"/>
      <c r="I3" s="190"/>
      <c r="J3" s="190"/>
      <c r="K3" s="190"/>
      <c r="L3" s="190"/>
      <c r="M3" s="190"/>
      <c r="N3" s="190"/>
      <c r="O3" s="190"/>
      <c r="P3" s="190"/>
      <c r="Q3" s="190"/>
      <c r="R3" s="190"/>
      <c r="U3" s="190"/>
      <c r="V3" s="190"/>
      <c r="W3" s="190"/>
      <c r="X3" s="190"/>
      <c r="Y3" s="190"/>
      <c r="AB3" s="190"/>
      <c r="AC3" s="190"/>
      <c r="AF3" s="190"/>
      <c r="AG3" s="190"/>
      <c r="AH3" s="16"/>
    </row>
    <row r="4" spans="1:39" x14ac:dyDescent="0.2">
      <c r="A4" s="16"/>
      <c r="B4" s="3"/>
      <c r="C4" s="504"/>
      <c r="D4" s="452"/>
      <c r="E4" s="453"/>
      <c r="F4" s="454"/>
      <c r="G4" s="453"/>
      <c r="H4" s="317"/>
      <c r="I4" s="317"/>
      <c r="J4" s="317"/>
      <c r="K4" s="317"/>
      <c r="L4" s="317"/>
      <c r="M4" s="317"/>
      <c r="N4" s="317"/>
      <c r="O4" s="317"/>
      <c r="P4" s="317"/>
      <c r="Q4" s="317"/>
      <c r="R4" s="317"/>
      <c r="S4" s="72"/>
      <c r="T4" s="318"/>
      <c r="U4" s="317"/>
      <c r="V4" s="317"/>
      <c r="W4" s="317"/>
      <c r="X4" s="317"/>
      <c r="Y4" s="317"/>
      <c r="Z4" s="317"/>
      <c r="AA4" s="317"/>
      <c r="AB4" s="317"/>
      <c r="AC4" s="317"/>
      <c r="AD4" s="317"/>
      <c r="AE4" s="317"/>
      <c r="AF4" s="317"/>
      <c r="AG4" s="190"/>
      <c r="AH4" s="16"/>
      <c r="AL4" s="1" t="s">
        <v>223</v>
      </c>
      <c r="AM4" s="1" t="s">
        <v>226</v>
      </c>
    </row>
    <row r="5" spans="1:39" x14ac:dyDescent="0.2">
      <c r="A5" s="16"/>
      <c r="B5" s="3"/>
      <c r="C5" s="505"/>
      <c r="D5" s="452"/>
      <c r="E5" s="453"/>
      <c r="F5" s="454"/>
      <c r="G5" s="453"/>
      <c r="H5" s="317"/>
      <c r="I5" s="317"/>
      <c r="J5" s="317"/>
      <c r="K5" s="317"/>
      <c r="L5" s="317"/>
      <c r="M5" s="317"/>
      <c r="N5" s="317"/>
      <c r="O5" s="317"/>
      <c r="P5" s="317"/>
      <c r="Q5" s="317"/>
      <c r="R5" s="317"/>
      <c r="S5" s="72"/>
      <c r="T5" s="318"/>
      <c r="U5" s="317"/>
      <c r="V5" s="317"/>
      <c r="W5" s="317"/>
      <c r="X5" s="317"/>
      <c r="Y5" s="317"/>
      <c r="Z5" s="317"/>
      <c r="AA5" s="317"/>
      <c r="AB5" s="317"/>
      <c r="AC5" s="317"/>
      <c r="AD5" s="317"/>
      <c r="AE5" s="317"/>
      <c r="AF5" s="317"/>
      <c r="AG5" s="190"/>
      <c r="AH5" s="16"/>
      <c r="AL5" s="1" t="s">
        <v>222</v>
      </c>
      <c r="AM5" s="1" t="s">
        <v>225</v>
      </c>
    </row>
    <row r="6" spans="1:39" x14ac:dyDescent="0.2">
      <c r="A6" s="16"/>
      <c r="B6" s="3"/>
      <c r="C6" s="505"/>
      <c r="D6" s="452"/>
      <c r="E6" s="453"/>
      <c r="F6" s="454"/>
      <c r="G6" s="453"/>
      <c r="H6" s="317"/>
      <c r="I6" s="317"/>
      <c r="J6" s="317"/>
      <c r="K6" s="317"/>
      <c r="L6" s="317"/>
      <c r="M6" s="317"/>
      <c r="N6" s="317"/>
      <c r="O6" s="317"/>
      <c r="P6" s="317"/>
      <c r="Q6" s="317"/>
      <c r="R6" s="317"/>
      <c r="S6" s="72"/>
      <c r="T6" s="318"/>
      <c r="U6" s="317"/>
      <c r="V6" s="317"/>
      <c r="W6" s="317"/>
      <c r="X6" s="317"/>
      <c r="Y6" s="317"/>
      <c r="Z6" s="317"/>
      <c r="AA6" s="317"/>
      <c r="AB6" s="317"/>
      <c r="AC6" s="317"/>
      <c r="AD6" s="317"/>
      <c r="AE6" s="317"/>
      <c r="AF6" s="317"/>
      <c r="AG6" s="190"/>
      <c r="AH6" s="16"/>
      <c r="AL6" s="1" t="s">
        <v>221</v>
      </c>
      <c r="AM6" s="1" t="s">
        <v>224</v>
      </c>
    </row>
    <row r="7" spans="1:39" x14ac:dyDescent="0.2">
      <c r="A7" s="16"/>
      <c r="B7" s="3"/>
      <c r="C7" s="505"/>
      <c r="D7" s="452"/>
      <c r="E7" s="453"/>
      <c r="F7" s="454"/>
      <c r="G7" s="453"/>
      <c r="H7" s="317"/>
      <c r="I7" s="317"/>
      <c r="J7" s="317"/>
      <c r="K7" s="317"/>
      <c r="L7" s="317"/>
      <c r="M7" s="317"/>
      <c r="N7" s="317"/>
      <c r="O7" s="317"/>
      <c r="P7" s="317"/>
      <c r="Q7" s="317"/>
      <c r="R7" s="317"/>
      <c r="S7" s="72"/>
      <c r="T7" s="318"/>
      <c r="U7" s="317"/>
      <c r="V7" s="317"/>
      <c r="W7" s="317"/>
      <c r="X7" s="317"/>
      <c r="Y7" s="317"/>
      <c r="Z7" s="317"/>
      <c r="AA7" s="317"/>
      <c r="AB7" s="317"/>
      <c r="AC7" s="317"/>
      <c r="AD7" s="317"/>
      <c r="AE7" s="317"/>
      <c r="AF7" s="317"/>
      <c r="AG7" s="190"/>
      <c r="AH7" s="16"/>
    </row>
    <row r="8" spans="1:39" x14ac:dyDescent="0.2">
      <c r="A8" s="16"/>
      <c r="B8" s="3"/>
      <c r="C8" s="505"/>
      <c r="D8" s="452"/>
      <c r="E8" s="453"/>
      <c r="F8" s="454"/>
      <c r="G8" s="453"/>
      <c r="H8" s="317"/>
      <c r="I8" s="317"/>
      <c r="J8" s="317"/>
      <c r="K8" s="317"/>
      <c r="L8" s="317"/>
      <c r="M8" s="317"/>
      <c r="N8" s="317"/>
      <c r="O8" s="317"/>
      <c r="P8" s="317"/>
      <c r="Q8" s="317"/>
      <c r="R8" s="317"/>
      <c r="S8" s="72"/>
      <c r="T8" s="318"/>
      <c r="U8" s="317"/>
      <c r="V8" s="317"/>
      <c r="W8" s="317"/>
      <c r="X8" s="317"/>
      <c r="Y8" s="317"/>
      <c r="Z8" s="317"/>
      <c r="AA8" s="317"/>
      <c r="AB8" s="317"/>
      <c r="AC8" s="317"/>
      <c r="AD8" s="317"/>
      <c r="AE8" s="317"/>
      <c r="AF8" s="317"/>
      <c r="AG8" s="190"/>
      <c r="AH8" s="16"/>
    </row>
    <row r="9" spans="1:39" ht="3.75" customHeight="1" thickBot="1" x14ac:dyDescent="0.25">
      <c r="A9" s="16"/>
      <c r="B9" s="3"/>
      <c r="C9" s="503"/>
      <c r="H9" s="190"/>
      <c r="I9" s="190"/>
      <c r="J9" s="190"/>
      <c r="K9" s="190"/>
      <c r="L9" s="190"/>
      <c r="M9" s="190"/>
      <c r="N9" s="190"/>
      <c r="O9" s="190"/>
      <c r="P9" s="190"/>
      <c r="Q9" s="190"/>
      <c r="R9" s="190"/>
      <c r="U9" s="190"/>
      <c r="V9" s="190"/>
      <c r="W9" s="190"/>
      <c r="X9" s="190"/>
      <c r="Y9" s="190"/>
      <c r="AB9" s="190"/>
      <c r="AC9" s="190"/>
      <c r="AF9" s="190"/>
      <c r="AG9" s="190"/>
      <c r="AH9" s="16"/>
    </row>
    <row r="10" spans="1:39" ht="12.75" thickBot="1" x14ac:dyDescent="0.25">
      <c r="A10" s="16"/>
      <c r="C10" s="506"/>
      <c r="D10" s="455" t="s">
        <v>453</v>
      </c>
      <c r="E10" s="446"/>
      <c r="F10" s="456">
        <f>'Input PJGD'!F12</f>
        <v>2022</v>
      </c>
      <c r="AG10" s="190"/>
      <c r="AH10" s="16"/>
      <c r="AM10" s="1" t="s">
        <v>227</v>
      </c>
    </row>
    <row r="11" spans="1:39" ht="12.75" thickBot="1" x14ac:dyDescent="0.25">
      <c r="A11" s="16"/>
      <c r="AG11" s="190"/>
      <c r="AH11" s="16"/>
      <c r="AM11" s="1" t="s">
        <v>228</v>
      </c>
    </row>
    <row r="12" spans="1:39" ht="16.5" customHeight="1" thickBot="1" x14ac:dyDescent="0.25">
      <c r="A12" s="16"/>
      <c r="C12" s="759" t="s">
        <v>213</v>
      </c>
      <c r="D12" s="760"/>
      <c r="E12" s="760"/>
      <c r="F12" s="760"/>
      <c r="G12" s="760"/>
      <c r="H12" s="761"/>
      <c r="I12" s="319"/>
      <c r="J12" s="190"/>
      <c r="K12" s="190"/>
      <c r="L12" s="190"/>
      <c r="M12" s="319"/>
      <c r="N12" s="190"/>
      <c r="O12" s="190"/>
      <c r="P12" s="190"/>
      <c r="Q12" s="319"/>
      <c r="R12" s="190"/>
      <c r="U12" s="319"/>
      <c r="V12" s="190"/>
      <c r="W12" s="190"/>
      <c r="X12" s="190"/>
      <c r="Y12" s="319"/>
      <c r="Z12" s="190"/>
      <c r="AA12" s="190"/>
      <c r="AB12" s="190"/>
      <c r="AC12" s="319"/>
      <c r="AD12" s="190"/>
      <c r="AE12" s="190"/>
      <c r="AF12" s="190"/>
      <c r="AG12" s="190"/>
      <c r="AH12" s="16"/>
      <c r="AM12" s="1" t="s">
        <v>229</v>
      </c>
    </row>
    <row r="13" spans="1:39" ht="6.75" customHeight="1" thickBot="1" x14ac:dyDescent="0.25">
      <c r="A13" s="16"/>
      <c r="C13" s="503"/>
      <c r="H13" s="190"/>
      <c r="I13" s="190"/>
      <c r="J13" s="190"/>
      <c r="K13" s="190"/>
      <c r="L13" s="190"/>
      <c r="M13" s="190"/>
      <c r="N13" s="190"/>
      <c r="O13" s="190"/>
      <c r="P13" s="190"/>
      <c r="Q13" s="190"/>
      <c r="R13" s="190"/>
      <c r="U13" s="190"/>
      <c r="X13" s="190"/>
      <c r="Y13" s="190"/>
      <c r="AB13" s="190"/>
      <c r="AC13" s="190"/>
      <c r="AF13" s="190"/>
      <c r="AG13" s="190"/>
      <c r="AH13" s="16"/>
    </row>
    <row r="14" spans="1:39" ht="15.75" customHeight="1" thickBot="1" x14ac:dyDescent="0.25">
      <c r="A14" s="16"/>
      <c r="B14" s="3"/>
      <c r="C14" s="749" t="s">
        <v>11</v>
      </c>
      <c r="D14" s="755" t="s">
        <v>197</v>
      </c>
      <c r="E14" s="757" t="s">
        <v>95</v>
      </c>
      <c r="F14" s="757" t="s">
        <v>196</v>
      </c>
      <c r="G14" s="757" t="s">
        <v>193</v>
      </c>
      <c r="H14" s="749" t="s">
        <v>96</v>
      </c>
      <c r="I14" s="728">
        <v>2020</v>
      </c>
      <c r="J14" s="753"/>
      <c r="K14" s="753"/>
      <c r="L14" s="712"/>
      <c r="M14" s="728">
        <v>2021</v>
      </c>
      <c r="N14" s="753"/>
      <c r="O14" s="753"/>
      <c r="P14" s="712"/>
      <c r="Q14" s="728">
        <v>2022</v>
      </c>
      <c r="R14" s="753"/>
      <c r="S14" s="753"/>
      <c r="T14" s="712"/>
      <c r="U14" s="728">
        <v>2023</v>
      </c>
      <c r="V14" s="753"/>
      <c r="W14" s="753"/>
      <c r="X14" s="712"/>
      <c r="Y14" s="753">
        <v>2024</v>
      </c>
      <c r="Z14" s="753"/>
      <c r="AA14" s="753"/>
      <c r="AB14" s="753"/>
      <c r="AC14" s="728">
        <v>2025</v>
      </c>
      <c r="AD14" s="753"/>
      <c r="AE14" s="753"/>
      <c r="AF14" s="712"/>
      <c r="AG14" s="190"/>
      <c r="AH14" s="16"/>
    </row>
    <row r="15" spans="1:39" ht="23.25" customHeight="1" thickBot="1" x14ac:dyDescent="0.25">
      <c r="A15" s="16"/>
      <c r="C15" s="754"/>
      <c r="D15" s="756"/>
      <c r="E15" s="758"/>
      <c r="F15" s="758"/>
      <c r="G15" s="758"/>
      <c r="H15" s="754"/>
      <c r="I15" s="311" t="s">
        <v>215</v>
      </c>
      <c r="J15" s="312" t="s">
        <v>97</v>
      </c>
      <c r="K15" s="228" t="s">
        <v>108</v>
      </c>
      <c r="L15" s="230" t="s">
        <v>214</v>
      </c>
      <c r="M15" s="311" t="s">
        <v>215</v>
      </c>
      <c r="N15" s="313" t="s">
        <v>97</v>
      </c>
      <c r="O15" s="228" t="s">
        <v>108</v>
      </c>
      <c r="P15" s="230" t="s">
        <v>214</v>
      </c>
      <c r="Q15" s="311" t="s">
        <v>215</v>
      </c>
      <c r="R15" s="312" t="s">
        <v>97</v>
      </c>
      <c r="S15" s="599" t="s">
        <v>108</v>
      </c>
      <c r="T15" s="597" t="s">
        <v>214</v>
      </c>
      <c r="U15" s="311" t="s">
        <v>215</v>
      </c>
      <c r="V15" s="312" t="s">
        <v>97</v>
      </c>
      <c r="W15" s="228" t="s">
        <v>108</v>
      </c>
      <c r="X15" s="230" t="s">
        <v>214</v>
      </c>
      <c r="Y15" s="320" t="s">
        <v>215</v>
      </c>
      <c r="Z15" s="312" t="s">
        <v>97</v>
      </c>
      <c r="AA15" s="228" t="s">
        <v>108</v>
      </c>
      <c r="AB15" s="279" t="s">
        <v>214</v>
      </c>
      <c r="AC15" s="311" t="s">
        <v>215</v>
      </c>
      <c r="AD15" s="312" t="s">
        <v>97</v>
      </c>
      <c r="AE15" s="228" t="s">
        <v>108</v>
      </c>
      <c r="AF15" s="230" t="s">
        <v>214</v>
      </c>
      <c r="AG15" s="190"/>
      <c r="AH15" s="16"/>
    </row>
    <row r="16" spans="1:39" x14ac:dyDescent="0.2">
      <c r="A16" s="16"/>
      <c r="C16" s="321" t="s">
        <v>99</v>
      </c>
      <c r="D16" s="457" t="s">
        <v>202</v>
      </c>
      <c r="E16" s="458"/>
      <c r="F16" s="458"/>
      <c r="G16" s="458"/>
      <c r="H16" s="322"/>
      <c r="I16" s="323"/>
      <c r="J16" s="322"/>
      <c r="K16" s="322"/>
      <c r="L16" s="324"/>
      <c r="M16" s="323"/>
      <c r="N16" s="322"/>
      <c r="O16" s="322"/>
      <c r="P16" s="324"/>
      <c r="Q16" s="323"/>
      <c r="R16" s="322"/>
      <c r="S16" s="600"/>
      <c r="T16" s="324"/>
      <c r="U16" s="323"/>
      <c r="V16" s="322"/>
      <c r="W16" s="322"/>
      <c r="X16" s="324"/>
      <c r="Y16" s="322"/>
      <c r="Z16" s="322"/>
      <c r="AA16" s="322"/>
      <c r="AB16" s="322"/>
      <c r="AC16" s="323"/>
      <c r="AD16" s="322"/>
      <c r="AE16" s="322"/>
      <c r="AF16" s="324"/>
      <c r="AG16" s="190"/>
      <c r="AH16" s="16"/>
    </row>
    <row r="17" spans="1:34" ht="12" customHeight="1" x14ac:dyDescent="0.2">
      <c r="A17" s="16"/>
      <c r="C17" s="325" t="s">
        <v>81</v>
      </c>
      <c r="D17" s="459" t="s">
        <v>515</v>
      </c>
      <c r="E17" s="460"/>
      <c r="F17" s="460"/>
      <c r="G17" s="461"/>
      <c r="H17" s="326"/>
      <c r="I17" s="327"/>
      <c r="J17" s="328"/>
      <c r="K17" s="328"/>
      <c r="L17" s="329"/>
      <c r="M17" s="327"/>
      <c r="N17" s="328"/>
      <c r="O17" s="328"/>
      <c r="P17" s="329"/>
      <c r="Q17" s="327"/>
      <c r="R17" s="328"/>
      <c r="S17" s="601"/>
      <c r="T17" s="608"/>
      <c r="U17" s="327"/>
      <c r="V17" s="330"/>
      <c r="W17" s="330"/>
      <c r="X17" s="329"/>
      <c r="Y17" s="331"/>
      <c r="Z17" s="330"/>
      <c r="AA17" s="330"/>
      <c r="AB17" s="328"/>
      <c r="AC17" s="327"/>
      <c r="AD17" s="330"/>
      <c r="AE17" s="330"/>
      <c r="AF17" s="329"/>
      <c r="AG17" s="190"/>
      <c r="AH17" s="16"/>
    </row>
    <row r="18" spans="1:34" x14ac:dyDescent="0.2">
      <c r="A18" s="16"/>
      <c r="C18" s="174"/>
      <c r="D18" s="462" t="s">
        <v>201</v>
      </c>
      <c r="E18" s="463"/>
      <c r="F18" s="464"/>
      <c r="G18" s="464"/>
      <c r="H18" s="473"/>
      <c r="I18" s="333"/>
      <c r="J18" s="334"/>
      <c r="K18" s="335"/>
      <c r="L18" s="336"/>
      <c r="M18" s="337"/>
      <c r="N18" s="335"/>
      <c r="O18" s="335"/>
      <c r="P18" s="336"/>
      <c r="Q18" s="337"/>
      <c r="R18" s="335"/>
      <c r="S18" s="602"/>
      <c r="T18" s="609"/>
      <c r="U18" s="337"/>
      <c r="V18" s="338"/>
      <c r="W18" s="338"/>
      <c r="X18" s="336"/>
      <c r="Y18" s="332"/>
      <c r="Z18" s="338"/>
      <c r="AA18" s="338"/>
      <c r="AB18" s="335"/>
      <c r="AC18" s="337"/>
      <c r="AD18" s="338"/>
      <c r="AF18" s="336"/>
      <c r="AG18" s="190"/>
      <c r="AH18" s="16"/>
    </row>
    <row r="19" spans="1:34" ht="32.25" customHeight="1" x14ac:dyDescent="0.2">
      <c r="A19" s="16"/>
      <c r="C19" s="139" t="s">
        <v>191</v>
      </c>
      <c r="D19" s="441" t="s">
        <v>511</v>
      </c>
      <c r="E19" s="442" t="s">
        <v>512</v>
      </c>
      <c r="F19" s="442" t="s">
        <v>528</v>
      </c>
      <c r="G19" s="443"/>
      <c r="H19" s="339" t="s">
        <v>199</v>
      </c>
      <c r="I19" s="347"/>
      <c r="J19" s="348"/>
      <c r="K19" s="139" t="str">
        <f t="shared" ref="K19:K21" si="0">IF(I19=0,"Introduceți datele",IF(J19&lt;I19-1%,$AM$11,IF(J19&lt;I19,$AM$10,$AM$4)))</f>
        <v>Introduceți datele</v>
      </c>
      <c r="L19" s="343"/>
      <c r="M19" s="347">
        <v>0.55000000000000004</v>
      </c>
      <c r="N19" s="348">
        <v>0.54</v>
      </c>
      <c r="O19" s="139" t="str">
        <f t="shared" ref="O19:O21" si="1">IF(M19=0,"Introduceți datele",IF(N19&lt;M19-1%,$AM$11,IF(N19&lt;M19,$AM$10,$AM$4)))</f>
        <v>Aproape de țintă</v>
      </c>
      <c r="P19" s="343"/>
      <c r="Q19" s="633">
        <v>87</v>
      </c>
      <c r="R19" s="634">
        <v>82</v>
      </c>
      <c r="S19" s="603" t="s">
        <v>746</v>
      </c>
      <c r="T19" s="610"/>
      <c r="U19" s="347"/>
      <c r="V19" s="348"/>
      <c r="W19" s="139" t="str">
        <f t="shared" ref="W19:W21" si="2">IF(U19=0,"Introduceți datele",IF(V19&lt;U19-1%,$AM$11,IF(V19&lt;U19,$AM$10,$AM$4)))</f>
        <v>Introduceți datele</v>
      </c>
      <c r="X19" s="343"/>
      <c r="Y19" s="349"/>
      <c r="Z19" s="348"/>
      <c r="AA19" s="139" t="str">
        <f t="shared" ref="AA19:AA21" si="3">IF(Y19=0,"Introduceți datele",IF(Z19&lt;Y19-1%,$AM$11,IF(Z19&lt;Y19,$AM$10,$AM$4)))</f>
        <v>Introduceți datele</v>
      </c>
      <c r="AB19" s="345"/>
      <c r="AC19" s="347"/>
      <c r="AD19" s="348"/>
      <c r="AE19" s="139" t="str">
        <f t="shared" ref="AE19:AE21" si="4">IF(AC19=0,"Introduceți datele",IF(AD19&lt;AC19-1%,$AM$11,IF(AD19&lt;AC19,$AM$10,$AM$4)))</f>
        <v>Introduceți datele</v>
      </c>
      <c r="AF19" s="343"/>
      <c r="AG19" s="190"/>
      <c r="AH19" s="16"/>
    </row>
    <row r="20" spans="1:34" ht="92.25" customHeight="1" x14ac:dyDescent="0.2">
      <c r="A20" s="16"/>
      <c r="C20" s="139" t="s">
        <v>194</v>
      </c>
      <c r="D20" s="441" t="s">
        <v>513</v>
      </c>
      <c r="E20" s="442" t="s">
        <v>512</v>
      </c>
      <c r="F20" s="442" t="s">
        <v>528</v>
      </c>
      <c r="G20" s="440"/>
      <c r="H20" s="346" t="s">
        <v>199</v>
      </c>
      <c r="I20" s="350"/>
      <c r="J20" s="67"/>
      <c r="K20" s="139" t="str">
        <f t="shared" ref="K20" si="5">IF(I20=0,"Introduceți datele",IF(J20&lt;I20-1%,$AM$11,IF(J20&lt;I20,$AM$10,$AM$4)))</f>
        <v>Introduceți datele</v>
      </c>
      <c r="L20" s="343"/>
      <c r="M20" s="350"/>
      <c r="N20" s="67"/>
      <c r="O20" s="139" t="str">
        <f t="shared" ref="O20" si="6">IF(M20=0,"Introduceți datele",IF(N20&lt;M20-1%,$AM$11,IF(N20&lt;M20,$AM$10,$AM$4)))</f>
        <v>Introduceți datele</v>
      </c>
      <c r="P20" s="343"/>
      <c r="Q20" s="635">
        <v>87</v>
      </c>
      <c r="R20" s="636">
        <v>55</v>
      </c>
      <c r="S20" s="603" t="s">
        <v>745</v>
      </c>
      <c r="T20" s="611" t="s">
        <v>727</v>
      </c>
      <c r="U20" s="347"/>
      <c r="V20" s="348"/>
      <c r="W20" s="139" t="str">
        <f t="shared" si="2"/>
        <v>Introduceți datele</v>
      </c>
      <c r="X20" s="343"/>
      <c r="Y20" s="349"/>
      <c r="Z20" s="348"/>
      <c r="AA20" s="139" t="str">
        <f t="shared" si="3"/>
        <v>Introduceți datele</v>
      </c>
      <c r="AB20" s="345"/>
      <c r="AC20" s="347"/>
      <c r="AD20" s="348"/>
      <c r="AE20" s="139" t="str">
        <f t="shared" si="4"/>
        <v>Introduceți datele</v>
      </c>
      <c r="AF20" s="343"/>
      <c r="AG20" s="190"/>
      <c r="AH20" s="16"/>
    </row>
    <row r="21" spans="1:34" ht="83.25" customHeight="1" x14ac:dyDescent="0.2">
      <c r="A21" s="16"/>
      <c r="C21" s="139" t="s">
        <v>195</v>
      </c>
      <c r="D21" s="441" t="s">
        <v>514</v>
      </c>
      <c r="E21" s="442" t="s">
        <v>512</v>
      </c>
      <c r="F21" s="442"/>
      <c r="G21" s="440" t="s">
        <v>719</v>
      </c>
      <c r="H21" s="339" t="s">
        <v>36</v>
      </c>
      <c r="I21" s="350"/>
      <c r="J21" s="351"/>
      <c r="K21" s="139" t="str">
        <f t="shared" si="0"/>
        <v>Introduceți datele</v>
      </c>
      <c r="L21" s="343"/>
      <c r="M21" s="350"/>
      <c r="N21" s="351"/>
      <c r="O21" s="139" t="str">
        <f t="shared" si="1"/>
        <v>Introduceți datele</v>
      </c>
      <c r="P21" s="343"/>
      <c r="Q21" s="637"/>
      <c r="R21" s="636" t="s">
        <v>724</v>
      </c>
      <c r="S21" s="603"/>
      <c r="T21" s="610"/>
      <c r="U21" s="350"/>
      <c r="V21" s="351"/>
      <c r="W21" s="139" t="str">
        <f t="shared" si="2"/>
        <v>Introduceți datele</v>
      </c>
      <c r="X21" s="343"/>
      <c r="Y21" s="342"/>
      <c r="Z21" s="351"/>
      <c r="AA21" s="139" t="str">
        <f t="shared" si="3"/>
        <v>Introduceți datele</v>
      </c>
      <c r="AB21" s="345"/>
      <c r="AC21" s="350"/>
      <c r="AD21" s="351"/>
      <c r="AE21" s="139" t="str">
        <f t="shared" si="4"/>
        <v>Introduceți datele</v>
      </c>
      <c r="AF21" s="343"/>
      <c r="AG21" s="190"/>
      <c r="AH21" s="16"/>
    </row>
    <row r="22" spans="1:34" ht="12" customHeight="1" x14ac:dyDescent="0.2">
      <c r="C22" s="352" t="s">
        <v>200</v>
      </c>
      <c r="D22" s="465" t="s">
        <v>516</v>
      </c>
      <c r="E22" s="466"/>
      <c r="F22" s="466"/>
      <c r="G22" s="466"/>
      <c r="H22" s="353"/>
      <c r="I22" s="354"/>
      <c r="J22" s="355"/>
      <c r="K22" s="355"/>
      <c r="L22" s="356"/>
      <c r="M22" s="354"/>
      <c r="N22" s="355"/>
      <c r="O22" s="355"/>
      <c r="P22" s="356"/>
      <c r="Q22" s="354"/>
      <c r="R22" s="355"/>
      <c r="S22" s="604"/>
      <c r="T22" s="612"/>
      <c r="U22" s="354"/>
      <c r="V22" s="357"/>
      <c r="W22" s="355"/>
      <c r="X22" s="356"/>
      <c r="Y22" s="358"/>
      <c r="Z22" s="357"/>
      <c r="AA22" s="355"/>
      <c r="AB22" s="355"/>
      <c r="AC22" s="354"/>
      <c r="AD22" s="357"/>
      <c r="AE22" s="355"/>
      <c r="AF22" s="356"/>
    </row>
    <row r="23" spans="1:34" x14ac:dyDescent="0.2">
      <c r="C23" s="85"/>
      <c r="D23" s="467" t="s">
        <v>201</v>
      </c>
      <c r="E23" s="468"/>
      <c r="F23" s="469"/>
      <c r="G23" s="469"/>
      <c r="H23" s="359"/>
      <c r="I23" s="360"/>
      <c r="J23" s="361"/>
      <c r="K23" s="361"/>
      <c r="L23" s="362"/>
      <c r="M23" s="360"/>
      <c r="N23" s="361"/>
      <c r="O23" s="361"/>
      <c r="P23" s="362"/>
      <c r="Q23" s="360"/>
      <c r="R23" s="361"/>
      <c r="S23" s="88"/>
      <c r="T23" s="613"/>
      <c r="U23" s="360"/>
      <c r="V23" s="361"/>
      <c r="W23" s="361"/>
      <c r="X23" s="362"/>
      <c r="Y23" s="359"/>
      <c r="Z23" s="361"/>
      <c r="AA23" s="361"/>
      <c r="AB23" s="361"/>
      <c r="AC23" s="360"/>
      <c r="AD23" s="361"/>
      <c r="AE23" s="361"/>
      <c r="AF23" s="362"/>
    </row>
    <row r="24" spans="1:34" ht="36" customHeight="1" x14ac:dyDescent="0.2">
      <c r="A24" s="16"/>
      <c r="C24" s="139" t="s">
        <v>192</v>
      </c>
      <c r="D24" s="441" t="s">
        <v>517</v>
      </c>
      <c r="E24" s="442" t="s">
        <v>512</v>
      </c>
      <c r="F24" s="442">
        <v>2023</v>
      </c>
      <c r="G24" s="442" t="s">
        <v>518</v>
      </c>
      <c r="H24" s="339" t="s">
        <v>199</v>
      </c>
      <c r="I24" s="340" t="s">
        <v>222</v>
      </c>
      <c r="J24" s="341" t="s">
        <v>222</v>
      </c>
      <c r="K24" s="342" t="str">
        <f>IF(I24=$AL$5,$AM$6,IF(I24=$AL$6,$AM$6,IF(AND(I24=$AL$5,I24=J24),$AM$6,IF(J24=$AL$4,$AM$4, $AM$5))))</f>
        <v>Nu este cazul</v>
      </c>
      <c r="L24" s="343"/>
      <c r="M24" s="340" t="s">
        <v>223</v>
      </c>
      <c r="N24" s="341" t="s">
        <v>222</v>
      </c>
      <c r="O24" s="342" t="str">
        <f>IF(M24=$AL$5,$AM$6,IF(M24=$AL$6,$AM$6,IF(AND(M24=$AL$5,M24=N24),$AM$6,IF(N24=$AL$4,$AM$4, $AM$5))))</f>
        <v>Neîndeplinit</v>
      </c>
      <c r="P24" s="343"/>
      <c r="Q24" s="638">
        <v>1</v>
      </c>
      <c r="R24" s="639" t="s">
        <v>221</v>
      </c>
      <c r="S24" s="605" t="s">
        <v>747</v>
      </c>
      <c r="T24" s="610" t="s">
        <v>749</v>
      </c>
      <c r="U24" s="340"/>
      <c r="V24" s="341"/>
      <c r="W24" s="342" t="str">
        <f>IF(U24=$AL$5,$AM$6,IF(U24=$AL$6,$AM$6,IF(AND(U24=$AL$5,U24=V24),$AM$6,IF(V24=$AL$4,$AM$4, $AM$5))))</f>
        <v>Neîndeplinit</v>
      </c>
      <c r="X24" s="343"/>
      <c r="Y24" s="344"/>
      <c r="Z24" s="341"/>
      <c r="AA24" s="342" t="str">
        <f>IF(Y24=$AL$5,$AM$6,IF(Y24=$AL$6,$AM$6,IF(AND(Y24=$AL$5,Y24=Z24),$AM$6,IF(Z24=$AL$4,$AM$4, $AM$5))))</f>
        <v>Neîndeplinit</v>
      </c>
      <c r="AB24" s="345"/>
      <c r="AC24" s="340"/>
      <c r="AD24" s="341"/>
      <c r="AE24" s="342" t="str">
        <f>IF(AC24=$AL$5,$AM$6,IF(AC24=$AL$6,$AM$6,IF(AND(AC24=$AL$5,AC24=AD24),$AM$6,IF(AD24=$AL$4,$AM$4, $AM$5))))</f>
        <v>Neîndeplinit</v>
      </c>
      <c r="AF24" s="343"/>
      <c r="AG24" s="190"/>
      <c r="AH24" s="16"/>
    </row>
    <row r="25" spans="1:34" ht="105.75" customHeight="1" x14ac:dyDescent="0.2">
      <c r="A25" s="16"/>
      <c r="C25" s="139" t="s">
        <v>212</v>
      </c>
      <c r="D25" s="441" t="s">
        <v>525</v>
      </c>
      <c r="E25" s="442" t="s">
        <v>526</v>
      </c>
      <c r="F25" s="442">
        <v>2024</v>
      </c>
      <c r="G25" s="440" t="s">
        <v>527</v>
      </c>
      <c r="H25" s="346" t="s">
        <v>36</v>
      </c>
      <c r="I25" s="347"/>
      <c r="J25" s="348"/>
      <c r="K25" s="139" t="str">
        <f t="shared" ref="K25:K27" si="7">IF(I25=0,"Introduceți datele",IF(J25&lt;I25-1%,$AM$11,IF(J25&lt;I25,$AM$10,$AM$4)))</f>
        <v>Introduceți datele</v>
      </c>
      <c r="L25" s="343"/>
      <c r="M25" s="347">
        <v>0.55000000000000004</v>
      </c>
      <c r="N25" s="348">
        <v>0.54</v>
      </c>
      <c r="O25" s="139" t="str">
        <f t="shared" ref="O25:O27" si="8">IF(M25=0,"Introduceți datele",IF(N25&lt;M25-1%,$AM$11,IF(N25&lt;M25,$AM$10,$AM$4)))</f>
        <v>Aproape de țintă</v>
      </c>
      <c r="P25" s="343"/>
      <c r="Q25" s="640">
        <v>0.7</v>
      </c>
      <c r="R25" s="641">
        <v>0.38</v>
      </c>
      <c r="S25" s="605" t="s">
        <v>747</v>
      </c>
      <c r="T25" s="610" t="s">
        <v>750</v>
      </c>
      <c r="U25" s="347"/>
      <c r="V25" s="348"/>
      <c r="W25" s="139" t="str">
        <f t="shared" ref="W25:W27" si="9">IF(U25=0,"Introduceți datele",IF(V25&lt;U25-1%,$AM$11,IF(V25&lt;U25,$AM$10,$AM$4)))</f>
        <v>Introduceți datele</v>
      </c>
      <c r="X25" s="343"/>
      <c r="Y25" s="349"/>
      <c r="Z25" s="348"/>
      <c r="AA25" s="139" t="str">
        <f t="shared" ref="AA25:AA27" si="10">IF(Y25=0,"Introduceți datele",IF(Z25&lt;Y25-1%,$AM$11,IF(Z25&lt;Y25,$AM$10,$AM$4)))</f>
        <v>Introduceți datele</v>
      </c>
      <c r="AB25" s="345"/>
      <c r="AC25" s="347"/>
      <c r="AD25" s="348"/>
      <c r="AE25" s="139" t="str">
        <f t="shared" ref="AE25:AE27" si="11">IF(AC25=0,"Introduceți datele",IF(AD25&lt;AC25-1%,$AM$11,IF(AD25&lt;AC25,$AM$10,$AM$4)))</f>
        <v>Introduceți datele</v>
      </c>
      <c r="AF25" s="343"/>
      <c r="AG25" s="190"/>
      <c r="AH25" s="16"/>
    </row>
    <row r="26" spans="1:34" ht="48.75" customHeight="1" x14ac:dyDescent="0.2">
      <c r="A26" s="16"/>
      <c r="C26" s="139" t="s">
        <v>504</v>
      </c>
      <c r="D26" s="441" t="s">
        <v>529</v>
      </c>
      <c r="E26" s="470" t="s">
        <v>512</v>
      </c>
      <c r="F26" s="442">
        <v>2024</v>
      </c>
      <c r="G26" s="440" t="s">
        <v>530</v>
      </c>
      <c r="H26" s="339" t="s">
        <v>199</v>
      </c>
      <c r="I26" s="350"/>
      <c r="J26" s="67"/>
      <c r="K26" s="139" t="str">
        <f t="shared" si="7"/>
        <v>Introduceți datele</v>
      </c>
      <c r="L26" s="343"/>
      <c r="M26" s="350"/>
      <c r="N26" s="67"/>
      <c r="O26" s="139" t="str">
        <f t="shared" si="8"/>
        <v>Introduceți datele</v>
      </c>
      <c r="P26" s="343"/>
      <c r="Q26" s="635">
        <v>87</v>
      </c>
      <c r="R26" s="642">
        <v>64</v>
      </c>
      <c r="S26" s="605" t="s">
        <v>747</v>
      </c>
      <c r="T26" s="611" t="s">
        <v>726</v>
      </c>
      <c r="U26" s="347"/>
      <c r="V26" s="348"/>
      <c r="W26" s="139" t="str">
        <f t="shared" si="9"/>
        <v>Introduceți datele</v>
      </c>
      <c r="X26" s="343"/>
      <c r="Y26" s="349"/>
      <c r="Z26" s="348"/>
      <c r="AA26" s="139" t="str">
        <f t="shared" si="10"/>
        <v>Introduceți datele</v>
      </c>
      <c r="AB26" s="345"/>
      <c r="AC26" s="347"/>
      <c r="AD26" s="348"/>
      <c r="AE26" s="139" t="str">
        <f t="shared" si="11"/>
        <v>Introduceți datele</v>
      </c>
      <c r="AF26" s="343"/>
      <c r="AG26" s="190"/>
      <c r="AH26" s="16"/>
    </row>
    <row r="27" spans="1:34" ht="49.5" customHeight="1" x14ac:dyDescent="0.2">
      <c r="A27" s="16"/>
      <c r="C27" s="508" t="s">
        <v>505</v>
      </c>
      <c r="D27" s="441" t="s">
        <v>531</v>
      </c>
      <c r="E27" s="442" t="s">
        <v>526</v>
      </c>
      <c r="F27" s="474" t="s">
        <v>532</v>
      </c>
      <c r="G27" s="441" t="s">
        <v>533</v>
      </c>
      <c r="H27" s="346" t="s">
        <v>36</v>
      </c>
      <c r="I27" s="350"/>
      <c r="J27" s="351"/>
      <c r="K27" s="139" t="str">
        <f t="shared" si="7"/>
        <v>Introduceți datele</v>
      </c>
      <c r="L27" s="343"/>
      <c r="M27" s="350"/>
      <c r="N27" s="351"/>
      <c r="O27" s="139" t="str">
        <f t="shared" si="8"/>
        <v>Introduceți datele</v>
      </c>
      <c r="P27" s="343"/>
      <c r="Q27" s="635" t="s">
        <v>221</v>
      </c>
      <c r="R27" s="636" t="s">
        <v>221</v>
      </c>
      <c r="S27" s="603" t="s">
        <v>747</v>
      </c>
      <c r="T27" s="610" t="s">
        <v>749</v>
      </c>
      <c r="U27" s="350"/>
      <c r="V27" s="351"/>
      <c r="W27" s="139" t="str">
        <f t="shared" si="9"/>
        <v>Introduceți datele</v>
      </c>
      <c r="X27" s="343"/>
      <c r="Y27" s="342"/>
      <c r="Z27" s="351"/>
      <c r="AA27" s="139" t="str">
        <f t="shared" si="10"/>
        <v>Introduceți datele</v>
      </c>
      <c r="AB27" s="345"/>
      <c r="AC27" s="350"/>
      <c r="AD27" s="351"/>
      <c r="AE27" s="139" t="str">
        <f t="shared" si="11"/>
        <v>Introduceți datele</v>
      </c>
      <c r="AF27" s="343"/>
      <c r="AG27" s="190"/>
      <c r="AH27" s="16"/>
    </row>
    <row r="28" spans="1:34" ht="47.25" customHeight="1" x14ac:dyDescent="0.2">
      <c r="A28" s="16"/>
      <c r="C28" s="497" t="s">
        <v>519</v>
      </c>
      <c r="D28" s="441" t="s">
        <v>534</v>
      </c>
      <c r="E28" s="498" t="s">
        <v>526</v>
      </c>
      <c r="F28" s="442" t="s">
        <v>535</v>
      </c>
      <c r="G28" s="441" t="s">
        <v>536</v>
      </c>
      <c r="H28" s="346" t="s">
        <v>36</v>
      </c>
      <c r="I28" s="342"/>
      <c r="J28" s="351"/>
      <c r="K28" s="139"/>
      <c r="L28" s="345"/>
      <c r="M28" s="342"/>
      <c r="N28" s="351"/>
      <c r="O28" s="139"/>
      <c r="P28" s="345"/>
      <c r="Q28" s="589" t="s">
        <v>725</v>
      </c>
      <c r="R28" s="116">
        <v>0</v>
      </c>
      <c r="S28" s="603" t="s">
        <v>748</v>
      </c>
      <c r="T28" s="614"/>
      <c r="U28" s="342"/>
      <c r="V28" s="351"/>
      <c r="W28" s="139"/>
      <c r="X28" s="345"/>
      <c r="Y28" s="342"/>
      <c r="Z28" s="351"/>
      <c r="AA28" s="139"/>
      <c r="AB28" s="345"/>
      <c r="AC28" s="342"/>
      <c r="AD28" s="351"/>
      <c r="AE28" s="139"/>
      <c r="AF28" s="345"/>
      <c r="AG28" s="190"/>
      <c r="AH28" s="16"/>
    </row>
    <row r="29" spans="1:34" ht="37.5" customHeight="1" x14ac:dyDescent="0.2">
      <c r="A29" s="16"/>
      <c r="C29" s="497" t="s">
        <v>520</v>
      </c>
      <c r="D29" s="441" t="s">
        <v>537</v>
      </c>
      <c r="E29" s="498" t="s">
        <v>526</v>
      </c>
      <c r="F29" s="442">
        <v>2024</v>
      </c>
      <c r="G29" s="441" t="s">
        <v>538</v>
      </c>
      <c r="H29" s="346" t="s">
        <v>336</v>
      </c>
      <c r="I29" s="342"/>
      <c r="J29" s="351"/>
      <c r="K29" s="139"/>
      <c r="L29" s="345"/>
      <c r="M29" s="342"/>
      <c r="N29" s="351"/>
      <c r="O29" s="139"/>
      <c r="P29" s="345"/>
      <c r="Q29" s="643">
        <v>5500</v>
      </c>
      <c r="R29" s="636" t="s">
        <v>221</v>
      </c>
      <c r="S29" s="603" t="s">
        <v>747</v>
      </c>
      <c r="T29" s="614" t="s">
        <v>750</v>
      </c>
      <c r="U29" s="342"/>
      <c r="V29" s="351"/>
      <c r="W29" s="139"/>
      <c r="X29" s="345"/>
      <c r="Y29" s="342"/>
      <c r="Z29" s="351"/>
      <c r="AA29" s="139"/>
      <c r="AB29" s="345"/>
      <c r="AC29" s="342"/>
      <c r="AD29" s="351"/>
      <c r="AE29" s="139"/>
      <c r="AF29" s="345"/>
      <c r="AG29" s="190"/>
      <c r="AH29" s="16"/>
    </row>
    <row r="30" spans="1:34" ht="36.75" customHeight="1" x14ac:dyDescent="0.2">
      <c r="A30" s="16"/>
      <c r="C30" s="497" t="s">
        <v>521</v>
      </c>
      <c r="D30" s="441" t="s">
        <v>539</v>
      </c>
      <c r="E30" s="498" t="s">
        <v>526</v>
      </c>
      <c r="F30" s="442">
        <v>2024</v>
      </c>
      <c r="G30" s="441" t="s">
        <v>540</v>
      </c>
      <c r="H30" s="346" t="s">
        <v>336</v>
      </c>
      <c r="I30" s="342"/>
      <c r="J30" s="351"/>
      <c r="K30" s="139"/>
      <c r="L30" s="345"/>
      <c r="M30" s="342"/>
      <c r="N30" s="351"/>
      <c r="O30" s="139"/>
      <c r="P30" s="345"/>
      <c r="Q30" s="643">
        <v>16000</v>
      </c>
      <c r="R30" s="636" t="s">
        <v>221</v>
      </c>
      <c r="S30" s="603" t="s">
        <v>747</v>
      </c>
      <c r="T30" s="614" t="s">
        <v>750</v>
      </c>
      <c r="U30" s="342"/>
      <c r="V30" s="351"/>
      <c r="W30" s="139"/>
      <c r="X30" s="345"/>
      <c r="Y30" s="342"/>
      <c r="Z30" s="351"/>
      <c r="AA30" s="139"/>
      <c r="AB30" s="345"/>
      <c r="AC30" s="342"/>
      <c r="AD30" s="351"/>
      <c r="AE30" s="139"/>
      <c r="AF30" s="345"/>
      <c r="AG30" s="190"/>
      <c r="AH30" s="16"/>
    </row>
    <row r="31" spans="1:34" ht="48.75" customHeight="1" x14ac:dyDescent="0.2">
      <c r="A31" s="16"/>
      <c r="C31" s="497" t="s">
        <v>522</v>
      </c>
      <c r="D31" s="441" t="s">
        <v>541</v>
      </c>
      <c r="E31" s="498" t="s">
        <v>526</v>
      </c>
      <c r="F31" s="442">
        <v>2024</v>
      </c>
      <c r="G31" s="441" t="s">
        <v>542</v>
      </c>
      <c r="H31" s="346" t="s">
        <v>336</v>
      </c>
      <c r="I31" s="439"/>
      <c r="J31" s="351"/>
      <c r="K31" s="139"/>
      <c r="L31" s="116"/>
      <c r="M31" s="439"/>
      <c r="N31" s="351"/>
      <c r="O31" s="139"/>
      <c r="P31" s="116"/>
      <c r="Q31" s="644">
        <v>4600</v>
      </c>
      <c r="R31" s="636" t="s">
        <v>221</v>
      </c>
      <c r="S31" s="603" t="s">
        <v>747</v>
      </c>
      <c r="T31" s="614" t="s">
        <v>750</v>
      </c>
      <c r="U31" s="439"/>
      <c r="V31" s="351"/>
      <c r="W31" s="139"/>
      <c r="X31" s="116"/>
      <c r="Y31" s="439"/>
      <c r="Z31" s="351"/>
      <c r="AA31" s="139"/>
      <c r="AB31" s="116"/>
      <c r="AC31" s="439"/>
      <c r="AD31" s="351"/>
      <c r="AE31" s="139"/>
      <c r="AF31" s="116"/>
      <c r="AG31" s="190"/>
      <c r="AH31" s="16"/>
    </row>
    <row r="32" spans="1:34" ht="37.5" customHeight="1" x14ac:dyDescent="0.2">
      <c r="A32" s="16"/>
      <c r="C32" s="497" t="s">
        <v>523</v>
      </c>
      <c r="D32" s="441" t="s">
        <v>543</v>
      </c>
      <c r="E32" s="498" t="s">
        <v>526</v>
      </c>
      <c r="F32" s="442">
        <v>2024</v>
      </c>
      <c r="G32" s="441" t="s">
        <v>544</v>
      </c>
      <c r="H32" s="346" t="s">
        <v>336</v>
      </c>
      <c r="I32" s="439"/>
      <c r="J32" s="351"/>
      <c r="K32" s="139"/>
      <c r="L32" s="116"/>
      <c r="M32" s="439"/>
      <c r="N32" s="351"/>
      <c r="O32" s="139"/>
      <c r="P32" s="116"/>
      <c r="Q32" s="644">
        <v>36000</v>
      </c>
      <c r="R32" s="636" t="s">
        <v>221</v>
      </c>
      <c r="S32" s="603" t="s">
        <v>747</v>
      </c>
      <c r="T32" s="614" t="s">
        <v>750</v>
      </c>
      <c r="U32" s="439"/>
      <c r="V32" s="351"/>
      <c r="W32" s="139"/>
      <c r="X32" s="116"/>
      <c r="Y32" s="439"/>
      <c r="Z32" s="351"/>
      <c r="AA32" s="139"/>
      <c r="AB32" s="116"/>
      <c r="AC32" s="439"/>
      <c r="AD32" s="351"/>
      <c r="AE32" s="139"/>
      <c r="AF32" s="116"/>
      <c r="AG32" s="190"/>
      <c r="AH32" s="16"/>
    </row>
    <row r="33" spans="1:34" ht="37.5" customHeight="1" x14ac:dyDescent="0.2">
      <c r="A33" s="16"/>
      <c r="C33" s="509" t="s">
        <v>524</v>
      </c>
      <c r="D33" s="475" t="s">
        <v>545</v>
      </c>
      <c r="E33" s="499" t="s">
        <v>547</v>
      </c>
      <c r="F33" s="476">
        <v>2024</v>
      </c>
      <c r="G33" s="475" t="s">
        <v>546</v>
      </c>
      <c r="H33" s="346" t="s">
        <v>336</v>
      </c>
      <c r="I33" s="477"/>
      <c r="J33" s="478"/>
      <c r="K33" s="479"/>
      <c r="L33" s="480"/>
      <c r="M33" s="477"/>
      <c r="N33" s="478"/>
      <c r="O33" s="479"/>
      <c r="P33" s="480"/>
      <c r="Q33" s="645">
        <v>29000</v>
      </c>
      <c r="R33" s="646" t="s">
        <v>221</v>
      </c>
      <c r="S33" s="603" t="s">
        <v>747</v>
      </c>
      <c r="T33" s="614" t="s">
        <v>750</v>
      </c>
      <c r="U33" s="477"/>
      <c r="V33" s="478"/>
      <c r="W33" s="479"/>
      <c r="X33" s="480"/>
      <c r="Y33" s="477"/>
      <c r="Z33" s="478"/>
      <c r="AA33" s="479"/>
      <c r="AB33" s="480"/>
      <c r="AC33" s="477"/>
      <c r="AD33" s="478"/>
      <c r="AE33" s="479"/>
      <c r="AF33" s="116"/>
      <c r="AG33" s="190"/>
      <c r="AH33" s="16"/>
    </row>
    <row r="34" spans="1:34" ht="13.5" customHeight="1" x14ac:dyDescent="0.2">
      <c r="A34" s="16"/>
      <c r="C34" s="494" t="s">
        <v>548</v>
      </c>
      <c r="D34" s="460" t="s">
        <v>621</v>
      </c>
      <c r="E34" s="500"/>
      <c r="F34" s="488"/>
      <c r="G34" s="487"/>
      <c r="H34" s="489"/>
      <c r="I34" s="490"/>
      <c r="J34" s="491"/>
      <c r="K34" s="492"/>
      <c r="L34" s="493"/>
      <c r="M34" s="490"/>
      <c r="N34" s="491"/>
      <c r="O34" s="492"/>
      <c r="P34" s="493"/>
      <c r="Q34" s="490"/>
      <c r="R34" s="491"/>
      <c r="S34" s="606"/>
      <c r="T34" s="616"/>
      <c r="U34" s="490"/>
      <c r="V34" s="491"/>
      <c r="W34" s="492"/>
      <c r="X34" s="493"/>
      <c r="Y34" s="490"/>
      <c r="Z34" s="491"/>
      <c r="AA34" s="492"/>
      <c r="AB34" s="493"/>
      <c r="AC34" s="490"/>
      <c r="AD34" s="491"/>
      <c r="AE34" s="492"/>
      <c r="AF34" s="170"/>
      <c r="AG34" s="190"/>
      <c r="AH34" s="16"/>
    </row>
    <row r="35" spans="1:34" s="514" customFormat="1" ht="13.5" customHeight="1" x14ac:dyDescent="0.2">
      <c r="A35" s="513"/>
      <c r="C35" s="515"/>
      <c r="D35" s="467" t="s">
        <v>201</v>
      </c>
      <c r="E35" s="516"/>
      <c r="F35" s="517"/>
      <c r="G35" s="518"/>
      <c r="H35" s="519"/>
      <c r="I35" s="520"/>
      <c r="J35" s="521"/>
      <c r="K35" s="522"/>
      <c r="L35" s="523"/>
      <c r="M35" s="520"/>
      <c r="N35" s="521"/>
      <c r="O35" s="522"/>
      <c r="P35" s="523"/>
      <c r="Q35" s="520"/>
      <c r="R35" s="521"/>
      <c r="S35" s="603"/>
      <c r="T35" s="617"/>
      <c r="U35" s="520"/>
      <c r="V35" s="521"/>
      <c r="W35" s="522"/>
      <c r="X35" s="523"/>
      <c r="Y35" s="520"/>
      <c r="Z35" s="521"/>
      <c r="AA35" s="522"/>
      <c r="AB35" s="523"/>
      <c r="AC35" s="520"/>
      <c r="AD35" s="521"/>
      <c r="AE35" s="522"/>
      <c r="AF35" s="524"/>
      <c r="AG35" s="525"/>
      <c r="AH35" s="513"/>
    </row>
    <row r="36" spans="1:34" ht="47.25" customHeight="1" x14ac:dyDescent="0.2">
      <c r="A36" s="16"/>
      <c r="C36" s="495" t="s">
        <v>552</v>
      </c>
      <c r="D36" s="481" t="s">
        <v>531</v>
      </c>
      <c r="E36" s="498" t="s">
        <v>526</v>
      </c>
      <c r="F36" s="496" t="s">
        <v>728</v>
      </c>
      <c r="G36" s="481" t="s">
        <v>533</v>
      </c>
      <c r="H36" s="482" t="s">
        <v>36</v>
      </c>
      <c r="I36" s="483"/>
      <c r="J36" s="484"/>
      <c r="K36" s="485"/>
      <c r="L36" s="486"/>
      <c r="M36" s="483"/>
      <c r="N36" s="484"/>
      <c r="O36" s="485"/>
      <c r="P36" s="486"/>
      <c r="Q36" s="647" t="s">
        <v>732</v>
      </c>
      <c r="R36" s="648" t="s">
        <v>221</v>
      </c>
      <c r="S36" s="603" t="s">
        <v>747</v>
      </c>
      <c r="T36" s="614" t="s">
        <v>750</v>
      </c>
      <c r="U36" s="483"/>
      <c r="V36" s="484"/>
      <c r="W36" s="485"/>
      <c r="X36" s="486"/>
      <c r="Y36" s="483"/>
      <c r="Z36" s="484"/>
      <c r="AA36" s="485"/>
      <c r="AB36" s="486"/>
      <c r="AC36" s="483"/>
      <c r="AD36" s="484"/>
      <c r="AE36" s="485"/>
      <c r="AF36" s="116"/>
      <c r="AG36" s="190"/>
      <c r="AH36" s="16"/>
    </row>
    <row r="37" spans="1:34" ht="14.25" customHeight="1" x14ac:dyDescent="0.2">
      <c r="A37" s="16"/>
      <c r="C37" s="494" t="s">
        <v>553</v>
      </c>
      <c r="D37" s="460" t="s">
        <v>622</v>
      </c>
      <c r="E37" s="501"/>
      <c r="F37" s="460"/>
      <c r="G37" s="460"/>
      <c r="H37" s="460"/>
      <c r="I37" s="460"/>
      <c r="J37" s="460"/>
      <c r="K37" s="460"/>
      <c r="L37" s="460"/>
      <c r="M37" s="460"/>
      <c r="N37" s="460"/>
      <c r="O37" s="460"/>
      <c r="P37" s="460"/>
      <c r="Q37" s="649"/>
      <c r="R37" s="649"/>
      <c r="S37" s="606"/>
      <c r="T37" s="326"/>
      <c r="U37" s="460"/>
      <c r="V37" s="460"/>
      <c r="W37" s="460"/>
      <c r="X37" s="460"/>
      <c r="Y37" s="460"/>
      <c r="Z37" s="460"/>
      <c r="AA37" s="460"/>
      <c r="AB37" s="460"/>
      <c r="AC37" s="460"/>
      <c r="AD37" s="460"/>
      <c r="AE37" s="460"/>
      <c r="AF37" s="460"/>
      <c r="AG37" s="190"/>
      <c r="AH37" s="16"/>
    </row>
    <row r="38" spans="1:34" s="514" customFormat="1" ht="14.25" customHeight="1" x14ac:dyDescent="0.2">
      <c r="A38" s="513"/>
      <c r="C38" s="526"/>
      <c r="D38" s="467" t="s">
        <v>201</v>
      </c>
      <c r="E38" s="528"/>
      <c r="F38" s="527"/>
      <c r="G38" s="527"/>
      <c r="H38" s="527"/>
      <c r="I38" s="527"/>
      <c r="J38" s="527"/>
      <c r="K38" s="527"/>
      <c r="L38" s="527"/>
      <c r="M38" s="527"/>
      <c r="N38" s="527"/>
      <c r="O38" s="527"/>
      <c r="P38" s="527"/>
      <c r="Q38" s="650"/>
      <c r="R38" s="650"/>
      <c r="S38" s="603"/>
      <c r="T38" s="618"/>
      <c r="U38" s="527"/>
      <c r="V38" s="527"/>
      <c r="W38" s="527"/>
      <c r="X38" s="527"/>
      <c r="Y38" s="527"/>
      <c r="Z38" s="527"/>
      <c r="AA38" s="527"/>
      <c r="AB38" s="527"/>
      <c r="AC38" s="527"/>
      <c r="AD38" s="527"/>
      <c r="AE38" s="527"/>
      <c r="AF38" s="527"/>
      <c r="AG38" s="525"/>
      <c r="AH38" s="513"/>
    </row>
    <row r="39" spans="1:34" ht="62.25" customHeight="1" x14ac:dyDescent="0.2">
      <c r="A39" s="16"/>
      <c r="C39" s="497" t="s">
        <v>554</v>
      </c>
      <c r="D39" s="441" t="s">
        <v>729</v>
      </c>
      <c r="E39" s="498" t="s">
        <v>526</v>
      </c>
      <c r="F39" s="442"/>
      <c r="G39" s="441" t="s">
        <v>733</v>
      </c>
      <c r="H39" s="186" t="s">
        <v>36</v>
      </c>
      <c r="I39" s="439"/>
      <c r="J39" s="351"/>
      <c r="K39" s="139"/>
      <c r="L39" s="116"/>
      <c r="M39" s="439"/>
      <c r="N39" s="351"/>
      <c r="O39" s="139"/>
      <c r="P39" s="116"/>
      <c r="Q39" s="651" t="s">
        <v>730</v>
      </c>
      <c r="R39" s="642" t="s">
        <v>731</v>
      </c>
      <c r="S39" s="603" t="s">
        <v>751</v>
      </c>
      <c r="T39" s="615"/>
      <c r="U39" s="439"/>
      <c r="V39" s="351"/>
      <c r="W39" s="139"/>
      <c r="X39" s="116"/>
      <c r="Y39" s="439"/>
      <c r="Z39" s="351"/>
      <c r="AA39" s="139"/>
      <c r="AB39" s="116"/>
      <c r="AC39" s="439"/>
      <c r="AD39" s="351"/>
      <c r="AE39" s="139"/>
      <c r="AF39" s="116"/>
      <c r="AG39" s="190"/>
      <c r="AH39" s="16"/>
    </row>
    <row r="40" spans="1:34" ht="15" customHeight="1" x14ac:dyDescent="0.2">
      <c r="A40" s="16"/>
      <c r="C40" s="494" t="s">
        <v>555</v>
      </c>
      <c r="D40" s="460" t="s">
        <v>623</v>
      </c>
      <c r="E40" s="460"/>
      <c r="F40" s="460"/>
      <c r="G40" s="460"/>
      <c r="H40" s="460"/>
      <c r="I40" s="460"/>
      <c r="J40" s="460"/>
      <c r="K40" s="460"/>
      <c r="L40" s="460"/>
      <c r="M40" s="460"/>
      <c r="N40" s="460"/>
      <c r="O40" s="460"/>
      <c r="P40" s="460"/>
      <c r="Q40" s="460"/>
      <c r="R40" s="460"/>
      <c r="S40" s="606"/>
      <c r="T40" s="326"/>
      <c r="U40" s="460"/>
      <c r="V40" s="460"/>
      <c r="W40" s="460"/>
      <c r="X40" s="460"/>
      <c r="Y40" s="460"/>
      <c r="Z40" s="460"/>
      <c r="AA40" s="460"/>
      <c r="AB40" s="460"/>
      <c r="AC40" s="460"/>
      <c r="AD40" s="460"/>
      <c r="AE40" s="460"/>
      <c r="AF40" s="460"/>
      <c r="AG40" s="190"/>
      <c r="AH40" s="16"/>
    </row>
    <row r="41" spans="1:34" s="514" customFormat="1" ht="15" customHeight="1" x14ac:dyDescent="0.2">
      <c r="A41" s="513"/>
      <c r="C41" s="526"/>
      <c r="D41" s="467" t="s">
        <v>201</v>
      </c>
      <c r="E41" s="527"/>
      <c r="F41" s="527"/>
      <c r="G41" s="527"/>
      <c r="H41" s="527"/>
      <c r="I41" s="527"/>
      <c r="J41" s="527"/>
      <c r="K41" s="527"/>
      <c r="L41" s="527"/>
      <c r="M41" s="527"/>
      <c r="N41" s="527"/>
      <c r="O41" s="527"/>
      <c r="P41" s="527"/>
      <c r="Q41" s="527"/>
      <c r="R41" s="527"/>
      <c r="S41" s="603"/>
      <c r="T41" s="618"/>
      <c r="U41" s="527"/>
      <c r="V41" s="527"/>
      <c r="W41" s="527"/>
      <c r="X41" s="527"/>
      <c r="Y41" s="527"/>
      <c r="Z41" s="527"/>
      <c r="AA41" s="527"/>
      <c r="AB41" s="527"/>
      <c r="AC41" s="527"/>
      <c r="AD41" s="527"/>
      <c r="AE41" s="527"/>
      <c r="AF41" s="527"/>
      <c r="AG41" s="525"/>
      <c r="AH41" s="513"/>
    </row>
    <row r="42" spans="1:34" ht="36" customHeight="1" x14ac:dyDescent="0.2">
      <c r="A42" s="16"/>
      <c r="C42" s="497" t="s">
        <v>556</v>
      </c>
      <c r="D42" s="441" t="s">
        <v>539</v>
      </c>
      <c r="E42" s="498" t="s">
        <v>526</v>
      </c>
      <c r="F42" s="442">
        <v>2024</v>
      </c>
      <c r="G42" s="441" t="s">
        <v>540</v>
      </c>
      <c r="H42" s="186" t="s">
        <v>336</v>
      </c>
      <c r="I42" s="439"/>
      <c r="J42" s="351"/>
      <c r="K42" s="139"/>
      <c r="L42" s="116"/>
      <c r="M42" s="439"/>
      <c r="N42" s="351"/>
      <c r="O42" s="139"/>
      <c r="P42" s="116"/>
      <c r="Q42" s="643">
        <v>16000</v>
      </c>
      <c r="R42" s="636" t="s">
        <v>221</v>
      </c>
      <c r="S42" s="603" t="s">
        <v>747</v>
      </c>
      <c r="T42" s="615" t="s">
        <v>750</v>
      </c>
      <c r="U42" s="439"/>
      <c r="V42" s="351"/>
      <c r="W42" s="139"/>
      <c r="X42" s="116"/>
      <c r="Y42" s="439"/>
      <c r="Z42" s="351"/>
      <c r="AA42" s="139"/>
      <c r="AB42" s="116"/>
      <c r="AC42" s="439"/>
      <c r="AD42" s="351"/>
      <c r="AE42" s="139"/>
      <c r="AF42" s="116"/>
      <c r="AG42" s="190"/>
      <c r="AH42" s="16"/>
    </row>
    <row r="43" spans="1:34" ht="37.5" customHeight="1" x14ac:dyDescent="0.2">
      <c r="A43" s="16"/>
      <c r="C43" s="497" t="s">
        <v>557</v>
      </c>
      <c r="D43" s="441" t="s">
        <v>543</v>
      </c>
      <c r="E43" s="498" t="s">
        <v>526</v>
      </c>
      <c r="F43" s="442">
        <v>2024</v>
      </c>
      <c r="G43" s="441" t="s">
        <v>558</v>
      </c>
      <c r="H43" s="186" t="s">
        <v>336</v>
      </c>
      <c r="I43" s="439"/>
      <c r="J43" s="351"/>
      <c r="K43" s="139"/>
      <c r="L43" s="116"/>
      <c r="M43" s="439"/>
      <c r="N43" s="351"/>
      <c r="O43" s="139"/>
      <c r="P43" s="116"/>
      <c r="Q43" s="644">
        <v>36000</v>
      </c>
      <c r="R43" s="636" t="s">
        <v>221</v>
      </c>
      <c r="S43" s="603" t="s">
        <v>747</v>
      </c>
      <c r="T43" s="615" t="s">
        <v>750</v>
      </c>
      <c r="U43" s="439"/>
      <c r="V43" s="351"/>
      <c r="W43" s="139"/>
      <c r="X43" s="116"/>
      <c r="Y43" s="439"/>
      <c r="Z43" s="351"/>
      <c r="AA43" s="139"/>
      <c r="AB43" s="116"/>
      <c r="AC43" s="439"/>
      <c r="AD43" s="351"/>
      <c r="AE43" s="139"/>
      <c r="AF43" s="116"/>
      <c r="AG43" s="190"/>
      <c r="AH43" s="16"/>
    </row>
    <row r="44" spans="1:34" ht="34.5" customHeight="1" x14ac:dyDescent="0.2">
      <c r="A44" s="16"/>
      <c r="C44" s="497" t="s">
        <v>562</v>
      </c>
      <c r="D44" s="441" t="s">
        <v>545</v>
      </c>
      <c r="E44" s="499" t="s">
        <v>547</v>
      </c>
      <c r="F44" s="442">
        <v>2024</v>
      </c>
      <c r="G44" s="441" t="s">
        <v>560</v>
      </c>
      <c r="H44" s="186" t="s">
        <v>336</v>
      </c>
      <c r="I44" s="439"/>
      <c r="J44" s="351"/>
      <c r="K44" s="139"/>
      <c r="L44" s="116"/>
      <c r="M44" s="439"/>
      <c r="N44" s="351"/>
      <c r="O44" s="139"/>
      <c r="P44" s="116"/>
      <c r="Q44" s="645">
        <v>29000</v>
      </c>
      <c r="R44" s="646" t="s">
        <v>221</v>
      </c>
      <c r="S44" s="603" t="s">
        <v>747</v>
      </c>
      <c r="T44" s="615" t="s">
        <v>750</v>
      </c>
      <c r="U44" s="439"/>
      <c r="V44" s="351"/>
      <c r="W44" s="139"/>
      <c r="X44" s="116"/>
      <c r="Y44" s="439"/>
      <c r="Z44" s="351"/>
      <c r="AA44" s="139"/>
      <c r="AB44" s="116"/>
      <c r="AC44" s="439"/>
      <c r="AD44" s="351"/>
      <c r="AE44" s="139"/>
      <c r="AF44" s="116"/>
      <c r="AG44" s="190"/>
      <c r="AH44" s="16"/>
    </row>
    <row r="45" spans="1:34" ht="86.25" customHeight="1" x14ac:dyDescent="0.2">
      <c r="A45" s="16"/>
      <c r="C45" s="497" t="s">
        <v>563</v>
      </c>
      <c r="D45" s="441" t="s">
        <v>559</v>
      </c>
      <c r="E45" s="499" t="s">
        <v>547</v>
      </c>
      <c r="F45" s="442"/>
      <c r="G45" s="441" t="s">
        <v>561</v>
      </c>
      <c r="H45" s="186" t="s">
        <v>199</v>
      </c>
      <c r="I45" s="439"/>
      <c r="J45" s="351"/>
      <c r="K45" s="139"/>
      <c r="L45" s="116"/>
      <c r="M45" s="439"/>
      <c r="N45" s="351"/>
      <c r="O45" s="139"/>
      <c r="P45" s="116"/>
      <c r="Q45" s="644">
        <v>87</v>
      </c>
      <c r="R45" s="636">
        <v>57</v>
      </c>
      <c r="S45" s="603" t="s">
        <v>745</v>
      </c>
      <c r="T45" s="615"/>
      <c r="U45" s="439"/>
      <c r="V45" s="351"/>
      <c r="W45" s="139"/>
      <c r="X45" s="116"/>
      <c r="Y45" s="439"/>
      <c r="Z45" s="351"/>
      <c r="AA45" s="139"/>
      <c r="AB45" s="116"/>
      <c r="AC45" s="439"/>
      <c r="AD45" s="351"/>
      <c r="AE45" s="139"/>
      <c r="AF45" s="116"/>
      <c r="AG45" s="190"/>
      <c r="AH45" s="16"/>
    </row>
    <row r="46" spans="1:34" ht="14.25" customHeight="1" x14ac:dyDescent="0.2">
      <c r="A46" s="16"/>
      <c r="C46" s="494" t="s">
        <v>564</v>
      </c>
      <c r="D46" s="460" t="s">
        <v>624</v>
      </c>
      <c r="E46" s="460"/>
      <c r="F46" s="460"/>
      <c r="G46" s="460"/>
      <c r="H46" s="460"/>
      <c r="I46" s="460"/>
      <c r="J46" s="460"/>
      <c r="K46" s="460"/>
      <c r="L46" s="460"/>
      <c r="M46" s="460"/>
      <c r="N46" s="460"/>
      <c r="O46" s="460"/>
      <c r="P46" s="460"/>
      <c r="Q46" s="649"/>
      <c r="R46" s="649"/>
      <c r="S46" s="606"/>
      <c r="T46" s="326"/>
      <c r="U46" s="460"/>
      <c r="V46" s="460"/>
      <c r="W46" s="460"/>
      <c r="X46" s="460"/>
      <c r="Y46" s="460"/>
      <c r="Z46" s="460"/>
      <c r="AA46" s="460"/>
      <c r="AB46" s="460"/>
      <c r="AC46" s="460"/>
      <c r="AD46" s="460"/>
      <c r="AE46" s="460"/>
      <c r="AF46" s="460"/>
      <c r="AG46" s="190"/>
      <c r="AH46" s="16"/>
    </row>
    <row r="47" spans="1:34" s="514" customFormat="1" ht="14.25" customHeight="1" x14ac:dyDescent="0.2">
      <c r="A47" s="513"/>
      <c r="C47" s="526"/>
      <c r="D47" s="467" t="s">
        <v>201</v>
      </c>
      <c r="E47" s="527"/>
      <c r="F47" s="527"/>
      <c r="G47" s="527"/>
      <c r="H47" s="527"/>
      <c r="I47" s="527"/>
      <c r="J47" s="527"/>
      <c r="K47" s="527"/>
      <c r="L47" s="527"/>
      <c r="M47" s="527"/>
      <c r="N47" s="527"/>
      <c r="O47" s="527"/>
      <c r="P47" s="527"/>
      <c r="Q47" s="650"/>
      <c r="R47" s="650"/>
      <c r="S47" s="603"/>
      <c r="T47" s="618"/>
      <c r="U47" s="527"/>
      <c r="V47" s="527"/>
      <c r="W47" s="527"/>
      <c r="X47" s="527"/>
      <c r="Y47" s="527"/>
      <c r="Z47" s="527"/>
      <c r="AA47" s="527"/>
      <c r="AB47" s="527"/>
      <c r="AC47" s="527"/>
      <c r="AD47" s="527"/>
      <c r="AE47" s="527"/>
      <c r="AF47" s="527"/>
      <c r="AG47" s="525"/>
      <c r="AH47" s="513"/>
    </row>
    <row r="48" spans="1:34" ht="60.75" customHeight="1" x14ac:dyDescent="0.2">
      <c r="A48" s="16"/>
      <c r="C48" s="497"/>
      <c r="D48" s="441" t="s">
        <v>565</v>
      </c>
      <c r="E48" s="498" t="s">
        <v>526</v>
      </c>
      <c r="F48" s="442">
        <v>2024</v>
      </c>
      <c r="G48" s="441" t="s">
        <v>566</v>
      </c>
      <c r="H48" s="186" t="s">
        <v>36</v>
      </c>
      <c r="I48" s="439"/>
      <c r="J48" s="351"/>
      <c r="K48" s="139"/>
      <c r="L48" s="116"/>
      <c r="M48" s="439"/>
      <c r="N48" s="351"/>
      <c r="O48" s="139"/>
      <c r="P48" s="116"/>
      <c r="Q48" s="644" t="s">
        <v>734</v>
      </c>
      <c r="R48" s="636">
        <v>44</v>
      </c>
      <c r="S48" s="624" t="s">
        <v>751</v>
      </c>
      <c r="T48" s="615"/>
      <c r="U48" s="439"/>
      <c r="V48" s="351"/>
      <c r="W48" s="139"/>
      <c r="X48" s="116"/>
      <c r="Y48" s="439"/>
      <c r="Z48" s="351"/>
      <c r="AA48" s="139"/>
      <c r="AB48" s="116"/>
      <c r="AC48" s="439"/>
      <c r="AD48" s="351"/>
      <c r="AE48" s="139"/>
      <c r="AF48" s="116"/>
      <c r="AG48" s="190"/>
      <c r="AH48" s="16"/>
    </row>
    <row r="49" spans="1:34" ht="15" customHeight="1" x14ac:dyDescent="0.2">
      <c r="A49" s="16"/>
      <c r="C49" s="494">
        <v>7</v>
      </c>
      <c r="D49" s="460" t="s">
        <v>625</v>
      </c>
      <c r="E49" s="460"/>
      <c r="F49" s="460"/>
      <c r="G49" s="460"/>
      <c r="H49" s="460"/>
      <c r="I49" s="460"/>
      <c r="J49" s="460"/>
      <c r="K49" s="460"/>
      <c r="L49" s="460"/>
      <c r="M49" s="460"/>
      <c r="N49" s="460"/>
      <c r="O49" s="460"/>
      <c r="P49" s="460"/>
      <c r="Q49" s="460"/>
      <c r="R49" s="460"/>
      <c r="S49" s="606"/>
      <c r="T49" s="326"/>
      <c r="U49" s="460"/>
      <c r="V49" s="460"/>
      <c r="W49" s="460"/>
      <c r="X49" s="460"/>
      <c r="Y49" s="460"/>
      <c r="Z49" s="460"/>
      <c r="AA49" s="460"/>
      <c r="AB49" s="460"/>
      <c r="AC49" s="460"/>
      <c r="AD49" s="460"/>
      <c r="AE49" s="460"/>
      <c r="AF49" s="460"/>
      <c r="AG49" s="190"/>
      <c r="AH49" s="16"/>
    </row>
    <row r="50" spans="1:34" s="514" customFormat="1" ht="15" customHeight="1" x14ac:dyDescent="0.2">
      <c r="A50" s="513"/>
      <c r="C50" s="526"/>
      <c r="D50" s="467" t="s">
        <v>201</v>
      </c>
      <c r="E50" s="527"/>
      <c r="F50" s="527"/>
      <c r="G50" s="527"/>
      <c r="H50" s="527"/>
      <c r="I50" s="527"/>
      <c r="J50" s="527"/>
      <c r="K50" s="527"/>
      <c r="L50" s="527"/>
      <c r="M50" s="527"/>
      <c r="N50" s="527"/>
      <c r="O50" s="527"/>
      <c r="P50" s="527"/>
      <c r="Q50" s="527"/>
      <c r="R50" s="527"/>
      <c r="S50" s="603"/>
      <c r="T50" s="618"/>
      <c r="U50" s="527"/>
      <c r="V50" s="527"/>
      <c r="W50" s="527"/>
      <c r="X50" s="527"/>
      <c r="Y50" s="527"/>
      <c r="Z50" s="527"/>
      <c r="AA50" s="527"/>
      <c r="AB50" s="527"/>
      <c r="AC50" s="527"/>
      <c r="AD50" s="527"/>
      <c r="AE50" s="527"/>
      <c r="AF50" s="527"/>
      <c r="AG50" s="525"/>
      <c r="AH50" s="513"/>
    </row>
    <row r="51" spans="1:34" ht="38.25" customHeight="1" x14ac:dyDescent="0.2">
      <c r="A51" s="16"/>
      <c r="C51" s="497" t="s">
        <v>568</v>
      </c>
      <c r="D51" s="441" t="s">
        <v>567</v>
      </c>
      <c r="E51" s="498" t="s">
        <v>526</v>
      </c>
      <c r="F51" s="442"/>
      <c r="G51" s="441" t="s">
        <v>569</v>
      </c>
      <c r="H51" s="186" t="s">
        <v>25</v>
      </c>
      <c r="I51" s="439"/>
      <c r="J51" s="351"/>
      <c r="K51" s="139"/>
      <c r="L51" s="116"/>
      <c r="M51" s="439"/>
      <c r="N51" s="351"/>
      <c r="O51" s="139"/>
      <c r="P51" s="116"/>
      <c r="Q51" s="644" t="s">
        <v>725</v>
      </c>
      <c r="R51" s="636">
        <v>79984</v>
      </c>
      <c r="S51" s="624" t="s">
        <v>226</v>
      </c>
      <c r="T51" s="615" t="s">
        <v>735</v>
      </c>
      <c r="U51" s="439"/>
      <c r="V51" s="351"/>
      <c r="W51" s="139"/>
      <c r="X51" s="116"/>
      <c r="Y51" s="439"/>
      <c r="Z51" s="351"/>
      <c r="AA51" s="139"/>
      <c r="AB51" s="116"/>
      <c r="AC51" s="439"/>
      <c r="AD51" s="351"/>
      <c r="AE51" s="139"/>
      <c r="AF51" s="116"/>
      <c r="AG51" s="190"/>
      <c r="AH51" s="16"/>
    </row>
    <row r="52" spans="1:34" ht="36" customHeight="1" x14ac:dyDescent="0.2">
      <c r="A52" s="16"/>
      <c r="C52" s="497" t="s">
        <v>571</v>
      </c>
      <c r="D52" s="441" t="s">
        <v>570</v>
      </c>
      <c r="E52" s="498" t="s">
        <v>526</v>
      </c>
      <c r="F52" s="442"/>
      <c r="G52" s="441" t="s">
        <v>572</v>
      </c>
      <c r="H52" s="186" t="s">
        <v>199</v>
      </c>
      <c r="I52" s="439"/>
      <c r="J52" s="351"/>
      <c r="K52" s="139"/>
      <c r="L52" s="116"/>
      <c r="M52" s="439"/>
      <c r="N52" s="351"/>
      <c r="O52" s="139"/>
      <c r="P52" s="116"/>
      <c r="Q52" s="644" t="s">
        <v>725</v>
      </c>
      <c r="R52" s="636">
        <v>0</v>
      </c>
      <c r="S52" s="603" t="s">
        <v>226</v>
      </c>
      <c r="T52" s="615"/>
      <c r="U52" s="439"/>
      <c r="V52" s="351"/>
      <c r="W52" s="139"/>
      <c r="X52" s="116"/>
      <c r="Y52" s="439"/>
      <c r="Z52" s="351"/>
      <c r="AA52" s="139"/>
      <c r="AB52" s="116"/>
      <c r="AC52" s="439"/>
      <c r="AD52" s="351"/>
      <c r="AE52" s="139"/>
      <c r="AF52" s="116"/>
      <c r="AG52" s="190"/>
      <c r="AH52" s="16"/>
    </row>
    <row r="53" spans="1:34" ht="14.25" customHeight="1" x14ac:dyDescent="0.2">
      <c r="A53" s="16"/>
      <c r="C53" s="494">
        <v>8</v>
      </c>
      <c r="D53" s="460" t="s">
        <v>626</v>
      </c>
      <c r="E53" s="460"/>
      <c r="F53" s="460"/>
      <c r="G53" s="460"/>
      <c r="H53" s="460"/>
      <c r="I53" s="460"/>
      <c r="J53" s="460"/>
      <c r="K53" s="460"/>
      <c r="L53" s="460"/>
      <c r="M53" s="460"/>
      <c r="N53" s="460"/>
      <c r="O53" s="460"/>
      <c r="P53" s="460"/>
      <c r="Q53" s="460"/>
      <c r="R53" s="460"/>
      <c r="S53" s="606"/>
      <c r="T53" s="326"/>
      <c r="U53" s="460"/>
      <c r="V53" s="460"/>
      <c r="W53" s="460"/>
      <c r="X53" s="460"/>
      <c r="Y53" s="460"/>
      <c r="Z53" s="460"/>
      <c r="AA53" s="460"/>
      <c r="AB53" s="460"/>
      <c r="AC53" s="460"/>
      <c r="AD53" s="460"/>
      <c r="AE53" s="460"/>
      <c r="AF53" s="460"/>
      <c r="AG53" s="190"/>
      <c r="AH53" s="16"/>
    </row>
    <row r="54" spans="1:34" s="514" customFormat="1" ht="14.25" customHeight="1" x14ac:dyDescent="0.2">
      <c r="A54" s="513"/>
      <c r="C54" s="526"/>
      <c r="D54" s="467" t="s">
        <v>201</v>
      </c>
      <c r="E54" s="527"/>
      <c r="F54" s="527"/>
      <c r="G54" s="527"/>
      <c r="H54" s="527"/>
      <c r="I54" s="527"/>
      <c r="J54" s="527"/>
      <c r="K54" s="527"/>
      <c r="L54" s="527"/>
      <c r="M54" s="527"/>
      <c r="N54" s="527"/>
      <c r="O54" s="527"/>
      <c r="P54" s="527"/>
      <c r="Q54" s="527"/>
      <c r="R54" s="527"/>
      <c r="S54" s="603"/>
      <c r="T54" s="618"/>
      <c r="U54" s="527"/>
      <c r="V54" s="527"/>
      <c r="W54" s="527"/>
      <c r="X54" s="527"/>
      <c r="Y54" s="527"/>
      <c r="Z54" s="527"/>
      <c r="AA54" s="527"/>
      <c r="AB54" s="527"/>
      <c r="AC54" s="527"/>
      <c r="AD54" s="527"/>
      <c r="AE54" s="527"/>
      <c r="AF54" s="527"/>
      <c r="AG54" s="525"/>
      <c r="AH54" s="513"/>
    </row>
    <row r="55" spans="1:34" ht="120.75" customHeight="1" x14ac:dyDescent="0.2">
      <c r="A55" s="16"/>
      <c r="C55" s="497" t="s">
        <v>574</v>
      </c>
      <c r="D55" s="441" t="s">
        <v>573</v>
      </c>
      <c r="E55" s="498" t="s">
        <v>526</v>
      </c>
      <c r="F55" s="442" t="s">
        <v>576</v>
      </c>
      <c r="G55" s="441" t="s">
        <v>575</v>
      </c>
      <c r="H55" s="186" t="s">
        <v>36</v>
      </c>
      <c r="I55" s="439"/>
      <c r="J55" s="351"/>
      <c r="K55" s="139"/>
      <c r="L55" s="116"/>
      <c r="M55" s="439"/>
      <c r="N55" s="351"/>
      <c r="O55" s="139"/>
      <c r="P55" s="116"/>
      <c r="Q55" s="644">
        <v>10</v>
      </c>
      <c r="R55" s="636" t="s">
        <v>221</v>
      </c>
      <c r="S55" s="603" t="s">
        <v>226</v>
      </c>
      <c r="T55" s="615" t="s">
        <v>736</v>
      </c>
      <c r="U55" s="439"/>
      <c r="V55" s="351"/>
      <c r="W55" s="139"/>
      <c r="X55" s="116"/>
      <c r="Y55" s="439"/>
      <c r="Z55" s="351"/>
      <c r="AA55" s="139"/>
      <c r="AB55" s="116"/>
      <c r="AC55" s="439"/>
      <c r="AD55" s="351"/>
      <c r="AE55" s="139"/>
      <c r="AF55" s="116"/>
      <c r="AG55" s="190"/>
      <c r="AH55" s="16"/>
    </row>
    <row r="56" spans="1:34" ht="15.75" customHeight="1" x14ac:dyDescent="0.2">
      <c r="A56" s="16"/>
      <c r="C56" s="494">
        <v>9</v>
      </c>
      <c r="D56" s="460" t="s">
        <v>627</v>
      </c>
      <c r="E56" s="460"/>
      <c r="F56" s="460"/>
      <c r="G56" s="460"/>
      <c r="H56" s="460"/>
      <c r="I56" s="460"/>
      <c r="J56" s="460"/>
      <c r="K56" s="460"/>
      <c r="L56" s="460"/>
      <c r="M56" s="460"/>
      <c r="N56" s="460"/>
      <c r="O56" s="460"/>
      <c r="P56" s="460"/>
      <c r="Q56" s="649"/>
      <c r="R56" s="649"/>
      <c r="S56" s="606"/>
      <c r="T56" s="326"/>
      <c r="U56" s="460"/>
      <c r="V56" s="460"/>
      <c r="W56" s="460"/>
      <c r="X56" s="460"/>
      <c r="Y56" s="460"/>
      <c r="Z56" s="460"/>
      <c r="AA56" s="460"/>
      <c r="AB56" s="460"/>
      <c r="AC56" s="460"/>
      <c r="AD56" s="460"/>
      <c r="AE56" s="460"/>
      <c r="AF56" s="460"/>
      <c r="AG56" s="190"/>
      <c r="AH56" s="16"/>
    </row>
    <row r="57" spans="1:34" s="514" customFormat="1" ht="15.75" customHeight="1" x14ac:dyDescent="0.2">
      <c r="A57" s="513"/>
      <c r="C57" s="526"/>
      <c r="D57" s="467" t="s">
        <v>201</v>
      </c>
      <c r="E57" s="527"/>
      <c r="F57" s="527"/>
      <c r="G57" s="527"/>
      <c r="H57" s="527"/>
      <c r="I57" s="527"/>
      <c r="J57" s="527"/>
      <c r="K57" s="527"/>
      <c r="L57" s="527"/>
      <c r="M57" s="527"/>
      <c r="N57" s="527"/>
      <c r="O57" s="527"/>
      <c r="P57" s="527"/>
      <c r="Q57" s="650"/>
      <c r="R57" s="650"/>
      <c r="S57" s="603"/>
      <c r="T57" s="618"/>
      <c r="U57" s="527"/>
      <c r="V57" s="527"/>
      <c r="W57" s="527"/>
      <c r="X57" s="527"/>
      <c r="Y57" s="527"/>
      <c r="Z57" s="527"/>
      <c r="AA57" s="527"/>
      <c r="AB57" s="527"/>
      <c r="AC57" s="527"/>
      <c r="AD57" s="527"/>
      <c r="AE57" s="527"/>
      <c r="AF57" s="527"/>
      <c r="AG57" s="525"/>
      <c r="AH57" s="513"/>
    </row>
    <row r="58" spans="1:34" ht="71.25" customHeight="1" x14ac:dyDescent="0.2">
      <c r="A58" s="16"/>
      <c r="C58" s="497" t="s">
        <v>580</v>
      </c>
      <c r="D58" s="441" t="s">
        <v>577</v>
      </c>
      <c r="E58" s="498" t="s">
        <v>526</v>
      </c>
      <c r="F58" s="442" t="s">
        <v>587</v>
      </c>
      <c r="G58" s="441" t="s">
        <v>583</v>
      </c>
      <c r="H58" s="186" t="s">
        <v>199</v>
      </c>
      <c r="I58" s="439"/>
      <c r="J58" s="351"/>
      <c r="K58" s="139"/>
      <c r="L58" s="116"/>
      <c r="M58" s="439"/>
      <c r="N58" s="351"/>
      <c r="O58" s="139"/>
      <c r="P58" s="116"/>
      <c r="Q58" s="644">
        <v>87</v>
      </c>
      <c r="R58" s="636">
        <v>26</v>
      </c>
      <c r="S58" s="603" t="s">
        <v>745</v>
      </c>
      <c r="T58" s="615"/>
      <c r="U58" s="439"/>
      <c r="V58" s="351"/>
      <c r="W58" s="139"/>
      <c r="X58" s="116"/>
      <c r="Y58" s="439"/>
      <c r="Z58" s="351"/>
      <c r="AA58" s="139"/>
      <c r="AB58" s="116"/>
      <c r="AC58" s="439"/>
      <c r="AD58" s="351"/>
      <c r="AE58" s="139"/>
      <c r="AF58" s="116"/>
      <c r="AG58" s="190"/>
      <c r="AH58" s="16"/>
    </row>
    <row r="59" spans="1:34" ht="24" customHeight="1" x14ac:dyDescent="0.2">
      <c r="A59" s="16"/>
      <c r="C59" s="497" t="s">
        <v>581</v>
      </c>
      <c r="D59" s="441" t="s">
        <v>578</v>
      </c>
      <c r="E59" s="498" t="s">
        <v>526</v>
      </c>
      <c r="F59" s="442"/>
      <c r="G59" s="441" t="s">
        <v>584</v>
      </c>
      <c r="H59" s="186" t="s">
        <v>25</v>
      </c>
      <c r="I59" s="439"/>
      <c r="J59" s="351"/>
      <c r="K59" s="139"/>
      <c r="L59" s="116"/>
      <c r="M59" s="439"/>
      <c r="N59" s="351"/>
      <c r="O59" s="139"/>
      <c r="P59" s="116"/>
      <c r="Q59" s="644" t="s">
        <v>725</v>
      </c>
      <c r="R59" s="652">
        <v>0.18</v>
      </c>
      <c r="S59" s="603" t="s">
        <v>745</v>
      </c>
      <c r="T59" s="615" t="s">
        <v>768</v>
      </c>
      <c r="U59" s="439"/>
      <c r="V59" s="351"/>
      <c r="W59" s="139"/>
      <c r="X59" s="116"/>
      <c r="Y59" s="439"/>
      <c r="Z59" s="351"/>
      <c r="AA59" s="139"/>
      <c r="AB59" s="116"/>
      <c r="AC59" s="439"/>
      <c r="AD59" s="351"/>
      <c r="AE59" s="139"/>
      <c r="AF59" s="116"/>
      <c r="AG59" s="190"/>
      <c r="AH59" s="16"/>
    </row>
    <row r="60" spans="1:34" ht="72" customHeight="1" x14ac:dyDescent="0.2">
      <c r="A60" s="16"/>
      <c r="C60" s="497" t="s">
        <v>582</v>
      </c>
      <c r="D60" s="441" t="s">
        <v>579</v>
      </c>
      <c r="E60" s="498" t="s">
        <v>526</v>
      </c>
      <c r="F60" s="442" t="s">
        <v>587</v>
      </c>
      <c r="G60" s="441"/>
      <c r="H60" s="186" t="s">
        <v>199</v>
      </c>
      <c r="I60" s="439"/>
      <c r="J60" s="351"/>
      <c r="K60" s="139"/>
      <c r="L60" s="116"/>
      <c r="M60" s="439"/>
      <c r="N60" s="351"/>
      <c r="O60" s="139"/>
      <c r="P60" s="116"/>
      <c r="Q60" s="644">
        <v>5</v>
      </c>
      <c r="R60" s="636">
        <v>1</v>
      </c>
      <c r="S60" s="603" t="s">
        <v>745</v>
      </c>
      <c r="T60" s="615" t="s">
        <v>737</v>
      </c>
      <c r="U60" s="439"/>
      <c r="V60" s="351"/>
      <c r="W60" s="139"/>
      <c r="X60" s="116"/>
      <c r="Y60" s="439"/>
      <c r="Z60" s="351"/>
      <c r="AA60" s="139"/>
      <c r="AB60" s="116"/>
      <c r="AC60" s="439"/>
      <c r="AD60" s="351"/>
      <c r="AE60" s="139"/>
      <c r="AF60" s="116"/>
      <c r="AG60" s="190"/>
      <c r="AH60" s="16"/>
    </row>
    <row r="61" spans="1:34" ht="12.75" customHeight="1" x14ac:dyDescent="0.2">
      <c r="A61" s="16"/>
      <c r="C61" s="494">
        <v>10</v>
      </c>
      <c r="D61" s="460" t="s">
        <v>628</v>
      </c>
      <c r="E61" s="460"/>
      <c r="F61" s="460"/>
      <c r="G61" s="460"/>
      <c r="H61" s="460"/>
      <c r="I61" s="460"/>
      <c r="J61" s="460"/>
      <c r="K61" s="460"/>
      <c r="L61" s="460"/>
      <c r="M61" s="460"/>
      <c r="N61" s="460"/>
      <c r="O61" s="460"/>
      <c r="P61" s="460"/>
      <c r="Q61" s="460"/>
      <c r="R61" s="460"/>
      <c r="S61" s="606"/>
      <c r="T61" s="326"/>
      <c r="U61" s="460"/>
      <c r="V61" s="460"/>
      <c r="W61" s="460"/>
      <c r="X61" s="460"/>
      <c r="Y61" s="460"/>
      <c r="Z61" s="460"/>
      <c r="AA61" s="460"/>
      <c r="AB61" s="460"/>
      <c r="AC61" s="460"/>
      <c r="AD61" s="460"/>
      <c r="AE61" s="460"/>
      <c r="AF61" s="460"/>
      <c r="AG61" s="190"/>
      <c r="AH61" s="16"/>
    </row>
    <row r="62" spans="1:34" s="514" customFormat="1" ht="12.75" customHeight="1" x14ac:dyDescent="0.2">
      <c r="A62" s="513"/>
      <c r="C62" s="526"/>
      <c r="D62" s="467" t="s">
        <v>201</v>
      </c>
      <c r="E62" s="527"/>
      <c r="F62" s="527"/>
      <c r="G62" s="527"/>
      <c r="H62" s="527"/>
      <c r="I62" s="527"/>
      <c r="J62" s="527"/>
      <c r="K62" s="527"/>
      <c r="L62" s="527"/>
      <c r="M62" s="527"/>
      <c r="N62" s="527"/>
      <c r="O62" s="527"/>
      <c r="P62" s="527"/>
      <c r="Q62" s="527"/>
      <c r="R62" s="527"/>
      <c r="S62" s="603"/>
      <c r="T62" s="618"/>
      <c r="U62" s="527"/>
      <c r="V62" s="527"/>
      <c r="W62" s="527"/>
      <c r="X62" s="527"/>
      <c r="Y62" s="527"/>
      <c r="Z62" s="527"/>
      <c r="AA62" s="527"/>
      <c r="AB62" s="527"/>
      <c r="AC62" s="527"/>
      <c r="AD62" s="527"/>
      <c r="AE62" s="527"/>
      <c r="AF62" s="527"/>
      <c r="AG62" s="525"/>
      <c r="AH62" s="513"/>
    </row>
    <row r="63" spans="1:34" ht="70.5" customHeight="1" x14ac:dyDescent="0.2">
      <c r="A63" s="16"/>
      <c r="C63" s="497" t="s">
        <v>586</v>
      </c>
      <c r="D63" s="441" t="s">
        <v>585</v>
      </c>
      <c r="E63" s="498" t="s">
        <v>512</v>
      </c>
      <c r="F63" s="442" t="s">
        <v>587</v>
      </c>
      <c r="G63" s="441" t="s">
        <v>588</v>
      </c>
      <c r="H63" s="186" t="s">
        <v>199</v>
      </c>
      <c r="I63" s="439"/>
      <c r="J63" s="351"/>
      <c r="K63" s="139"/>
      <c r="L63" s="116"/>
      <c r="M63" s="439"/>
      <c r="N63" s="351"/>
      <c r="O63" s="139"/>
      <c r="P63" s="116"/>
      <c r="Q63" s="644">
        <v>87</v>
      </c>
      <c r="R63" s="636">
        <v>28</v>
      </c>
      <c r="S63" s="603" t="s">
        <v>745</v>
      </c>
      <c r="T63" s="615"/>
      <c r="U63" s="439"/>
      <c r="V63" s="351"/>
      <c r="W63" s="139"/>
      <c r="X63" s="116"/>
      <c r="Y63" s="439"/>
      <c r="Z63" s="351"/>
      <c r="AA63" s="139"/>
      <c r="AB63" s="116"/>
      <c r="AC63" s="439"/>
      <c r="AD63" s="351"/>
      <c r="AE63" s="139"/>
      <c r="AF63" s="116"/>
      <c r="AG63" s="190"/>
      <c r="AH63" s="16"/>
    </row>
    <row r="64" spans="1:34" x14ac:dyDescent="0.2">
      <c r="A64" s="16"/>
      <c r="C64" s="494" t="s">
        <v>589</v>
      </c>
      <c r="D64" s="460" t="s">
        <v>629</v>
      </c>
      <c r="E64" s="460"/>
      <c r="F64" s="460"/>
      <c r="G64" s="460"/>
      <c r="H64" s="460"/>
      <c r="I64" s="460"/>
      <c r="J64" s="460"/>
      <c r="K64" s="460"/>
      <c r="L64" s="460"/>
      <c r="M64" s="460"/>
      <c r="N64" s="460"/>
      <c r="O64" s="460"/>
      <c r="P64" s="460"/>
      <c r="Q64" s="649"/>
      <c r="R64" s="649"/>
      <c r="S64" s="606"/>
      <c r="T64" s="326"/>
      <c r="U64" s="460"/>
      <c r="V64" s="460"/>
      <c r="W64" s="460"/>
      <c r="X64" s="460"/>
      <c r="Y64" s="460"/>
      <c r="Z64" s="460"/>
      <c r="AA64" s="460"/>
      <c r="AB64" s="460"/>
      <c r="AC64" s="460"/>
      <c r="AD64" s="460"/>
      <c r="AE64" s="460"/>
      <c r="AF64" s="460"/>
      <c r="AG64" s="190"/>
      <c r="AH64" s="16"/>
    </row>
    <row r="65" spans="1:34" s="514" customFormat="1" x14ac:dyDescent="0.2">
      <c r="A65" s="513"/>
      <c r="C65" s="526"/>
      <c r="D65" s="467" t="s">
        <v>201</v>
      </c>
      <c r="E65" s="527"/>
      <c r="F65" s="527"/>
      <c r="G65" s="527"/>
      <c r="H65" s="527"/>
      <c r="I65" s="527"/>
      <c r="J65" s="527"/>
      <c r="K65" s="527"/>
      <c r="L65" s="527"/>
      <c r="M65" s="527"/>
      <c r="N65" s="527"/>
      <c r="O65" s="527"/>
      <c r="P65" s="527"/>
      <c r="Q65" s="650"/>
      <c r="R65" s="650"/>
      <c r="S65" s="603"/>
      <c r="T65" s="618"/>
      <c r="U65" s="527"/>
      <c r="V65" s="527"/>
      <c r="W65" s="527"/>
      <c r="X65" s="527"/>
      <c r="Y65" s="527"/>
      <c r="Z65" s="527"/>
      <c r="AA65" s="527"/>
      <c r="AB65" s="527"/>
      <c r="AC65" s="527"/>
      <c r="AD65" s="527"/>
      <c r="AE65" s="527"/>
      <c r="AF65" s="527"/>
      <c r="AG65" s="525"/>
      <c r="AH65" s="513"/>
    </row>
    <row r="66" spans="1:34" ht="72.75" customHeight="1" x14ac:dyDescent="0.2">
      <c r="A66" s="16"/>
      <c r="C66" s="497" t="s">
        <v>591</v>
      </c>
      <c r="D66" s="441" t="s">
        <v>590</v>
      </c>
      <c r="E66" s="498" t="s">
        <v>592</v>
      </c>
      <c r="F66" s="442" t="s">
        <v>593</v>
      </c>
      <c r="G66" s="441"/>
      <c r="H66" s="186" t="s">
        <v>199</v>
      </c>
      <c r="I66" s="439"/>
      <c r="J66" s="351"/>
      <c r="K66" s="139"/>
      <c r="L66" s="116"/>
      <c r="M66" s="439"/>
      <c r="N66" s="351"/>
      <c r="O66" s="139"/>
      <c r="P66" s="116"/>
      <c r="Q66" s="644">
        <v>87</v>
      </c>
      <c r="R66" s="636">
        <v>29</v>
      </c>
      <c r="S66" s="603" t="s">
        <v>745</v>
      </c>
      <c r="T66" s="615"/>
      <c r="U66" s="439"/>
      <c r="V66" s="351"/>
      <c r="W66" s="139"/>
      <c r="X66" s="116"/>
      <c r="Y66" s="439"/>
      <c r="Z66" s="351"/>
      <c r="AA66" s="139"/>
      <c r="AB66" s="116"/>
      <c r="AC66" s="439"/>
      <c r="AD66" s="351"/>
      <c r="AE66" s="139"/>
      <c r="AF66" s="116"/>
      <c r="AG66" s="190"/>
      <c r="AH66" s="16"/>
    </row>
    <row r="67" spans="1:34" x14ac:dyDescent="0.2">
      <c r="A67" s="16"/>
      <c r="C67" s="494" t="s">
        <v>594</v>
      </c>
      <c r="D67" s="460" t="s">
        <v>630</v>
      </c>
      <c r="E67" s="460"/>
      <c r="F67" s="460"/>
      <c r="G67" s="460"/>
      <c r="H67" s="460"/>
      <c r="I67" s="460"/>
      <c r="J67" s="460"/>
      <c r="K67" s="460"/>
      <c r="L67" s="460"/>
      <c r="M67" s="460"/>
      <c r="N67" s="460"/>
      <c r="O67" s="460"/>
      <c r="P67" s="460"/>
      <c r="Q67" s="649"/>
      <c r="R67" s="649"/>
      <c r="S67" s="606"/>
      <c r="T67" s="326"/>
      <c r="U67" s="460"/>
      <c r="V67" s="460"/>
      <c r="W67" s="460"/>
      <c r="X67" s="460"/>
      <c r="Y67" s="460"/>
      <c r="Z67" s="460"/>
      <c r="AA67" s="460"/>
      <c r="AB67" s="460"/>
      <c r="AC67" s="460"/>
      <c r="AD67" s="460"/>
      <c r="AE67" s="460"/>
      <c r="AF67" s="460"/>
      <c r="AG67" s="190"/>
      <c r="AH67" s="16"/>
    </row>
    <row r="68" spans="1:34" s="514" customFormat="1" x14ac:dyDescent="0.2">
      <c r="A68" s="513"/>
      <c r="C68" s="526"/>
      <c r="D68" s="467" t="s">
        <v>201</v>
      </c>
      <c r="E68" s="527"/>
      <c r="F68" s="527"/>
      <c r="G68" s="527"/>
      <c r="H68" s="527"/>
      <c r="I68" s="527"/>
      <c r="J68" s="527"/>
      <c r="K68" s="527"/>
      <c r="L68" s="527"/>
      <c r="M68" s="527"/>
      <c r="N68" s="527"/>
      <c r="O68" s="527"/>
      <c r="P68" s="527"/>
      <c r="Q68" s="650"/>
      <c r="R68" s="650"/>
      <c r="S68" s="603"/>
      <c r="T68" s="618"/>
      <c r="U68" s="527"/>
      <c r="V68" s="527"/>
      <c r="W68" s="527"/>
      <c r="X68" s="527"/>
      <c r="Y68" s="527"/>
      <c r="Z68" s="527"/>
      <c r="AA68" s="527"/>
      <c r="AB68" s="527"/>
      <c r="AC68" s="527"/>
      <c r="AD68" s="527"/>
      <c r="AE68" s="527"/>
      <c r="AF68" s="527"/>
      <c r="AG68" s="525"/>
      <c r="AH68" s="513"/>
    </row>
    <row r="69" spans="1:34" ht="33.75" customHeight="1" x14ac:dyDescent="0.2">
      <c r="A69" s="16"/>
      <c r="C69" s="497" t="s">
        <v>598</v>
      </c>
      <c r="D69" s="441" t="s">
        <v>595</v>
      </c>
      <c r="E69" s="498" t="s">
        <v>526</v>
      </c>
      <c r="F69" s="442" t="s">
        <v>753</v>
      </c>
      <c r="G69" s="441" t="s">
        <v>584</v>
      </c>
      <c r="H69" s="186" t="s">
        <v>25</v>
      </c>
      <c r="I69" s="439"/>
      <c r="J69" s="351"/>
      <c r="K69" s="139"/>
      <c r="L69" s="116"/>
      <c r="M69" s="439"/>
      <c r="N69" s="351"/>
      <c r="O69" s="139"/>
      <c r="P69" s="116"/>
      <c r="Q69" s="644" t="s">
        <v>725</v>
      </c>
      <c r="R69" s="636">
        <v>0</v>
      </c>
      <c r="S69" s="603" t="s">
        <v>747</v>
      </c>
      <c r="T69" s="615" t="s">
        <v>750</v>
      </c>
      <c r="U69" s="439"/>
      <c r="V69" s="351"/>
      <c r="W69" s="139"/>
      <c r="X69" s="116"/>
      <c r="Y69" s="439"/>
      <c r="Z69" s="351"/>
      <c r="AA69" s="139"/>
      <c r="AB69" s="116"/>
      <c r="AC69" s="439"/>
      <c r="AD69" s="351"/>
      <c r="AE69" s="139"/>
      <c r="AF69" s="116"/>
      <c r="AG69" s="190"/>
      <c r="AH69" s="16"/>
    </row>
    <row r="70" spans="1:34" ht="84.75" customHeight="1" x14ac:dyDescent="0.2">
      <c r="A70" s="16"/>
      <c r="C70" s="497" t="s">
        <v>599</v>
      </c>
      <c r="D70" s="441" t="s">
        <v>596</v>
      </c>
      <c r="E70" s="498" t="s">
        <v>526</v>
      </c>
      <c r="F70" s="442" t="s">
        <v>593</v>
      </c>
      <c r="G70" s="441"/>
      <c r="H70" s="186" t="s">
        <v>199</v>
      </c>
      <c r="I70" s="439"/>
      <c r="J70" s="351"/>
      <c r="K70" s="139"/>
      <c r="L70" s="116"/>
      <c r="M70" s="439"/>
      <c r="N70" s="351"/>
      <c r="O70" s="139"/>
      <c r="P70" s="116"/>
      <c r="Q70" s="644">
        <v>5</v>
      </c>
      <c r="R70" s="636">
        <v>1</v>
      </c>
      <c r="S70" s="603" t="s">
        <v>745</v>
      </c>
      <c r="T70" s="615"/>
      <c r="U70" s="439"/>
      <c r="V70" s="351"/>
      <c r="W70" s="139"/>
      <c r="X70" s="116"/>
      <c r="Y70" s="439"/>
      <c r="Z70" s="351"/>
      <c r="AA70" s="139"/>
      <c r="AB70" s="116"/>
      <c r="AC70" s="439"/>
      <c r="AD70" s="351"/>
      <c r="AE70" s="139"/>
      <c r="AF70" s="116"/>
      <c r="AG70" s="190"/>
      <c r="AH70" s="16"/>
    </row>
    <row r="71" spans="1:34" ht="50.25" customHeight="1" x14ac:dyDescent="0.2">
      <c r="A71" s="16"/>
      <c r="C71" s="497" t="s">
        <v>600</v>
      </c>
      <c r="D71" s="441" t="s">
        <v>597</v>
      </c>
      <c r="E71" s="498" t="s">
        <v>601</v>
      </c>
      <c r="F71" s="442" t="s">
        <v>593</v>
      </c>
      <c r="G71" s="441" t="s">
        <v>602</v>
      </c>
      <c r="H71" s="186" t="s">
        <v>199</v>
      </c>
      <c r="I71" s="439"/>
      <c r="J71" s="351"/>
      <c r="K71" s="139"/>
      <c r="L71" s="116"/>
      <c r="M71" s="439"/>
      <c r="N71" s="351"/>
      <c r="O71" s="139"/>
      <c r="P71" s="116"/>
      <c r="Q71" s="644" t="s">
        <v>725</v>
      </c>
      <c r="R71" s="653" t="s">
        <v>738</v>
      </c>
      <c r="S71" s="603" t="s">
        <v>745</v>
      </c>
      <c r="T71" s="615"/>
      <c r="U71" s="439"/>
      <c r="V71" s="351"/>
      <c r="W71" s="139"/>
      <c r="X71" s="116"/>
      <c r="Y71" s="439"/>
      <c r="Z71" s="351"/>
      <c r="AA71" s="139"/>
      <c r="AB71" s="116"/>
      <c r="AC71" s="439"/>
      <c r="AD71" s="351"/>
      <c r="AE71" s="139"/>
      <c r="AF71" s="116"/>
      <c r="AG71" s="190"/>
      <c r="AH71" s="16"/>
    </row>
    <row r="72" spans="1:34" x14ac:dyDescent="0.2">
      <c r="A72" s="16"/>
      <c r="C72" s="494" t="s">
        <v>603</v>
      </c>
      <c r="D72" s="460" t="s">
        <v>631</v>
      </c>
      <c r="E72" s="460"/>
      <c r="F72" s="460"/>
      <c r="G72" s="460"/>
      <c r="H72" s="460"/>
      <c r="I72" s="460"/>
      <c r="J72" s="460"/>
      <c r="K72" s="460"/>
      <c r="L72" s="460"/>
      <c r="M72" s="460"/>
      <c r="N72" s="460"/>
      <c r="O72" s="460"/>
      <c r="P72" s="460"/>
      <c r="Q72" s="460"/>
      <c r="R72" s="460"/>
      <c r="S72" s="606"/>
      <c r="T72" s="326"/>
      <c r="U72" s="460"/>
      <c r="V72" s="460"/>
      <c r="W72" s="460"/>
      <c r="X72" s="460"/>
      <c r="Y72" s="460"/>
      <c r="Z72" s="460"/>
      <c r="AA72" s="460"/>
      <c r="AB72" s="460"/>
      <c r="AC72" s="460"/>
      <c r="AD72" s="460"/>
      <c r="AE72" s="460"/>
      <c r="AF72" s="460"/>
      <c r="AG72" s="190"/>
      <c r="AH72" s="16"/>
    </row>
    <row r="73" spans="1:34" s="514" customFormat="1" x14ac:dyDescent="0.2">
      <c r="A73" s="513"/>
      <c r="C73" s="526"/>
      <c r="D73" s="467" t="s">
        <v>201</v>
      </c>
      <c r="E73" s="527"/>
      <c r="F73" s="527"/>
      <c r="G73" s="527"/>
      <c r="H73" s="527"/>
      <c r="I73" s="527"/>
      <c r="J73" s="527"/>
      <c r="K73" s="527"/>
      <c r="L73" s="527"/>
      <c r="M73" s="527"/>
      <c r="N73" s="527"/>
      <c r="O73" s="527"/>
      <c r="P73" s="527"/>
      <c r="Q73" s="527"/>
      <c r="R73" s="527"/>
      <c r="S73" s="603"/>
      <c r="T73" s="618"/>
      <c r="U73" s="527"/>
      <c r="V73" s="527"/>
      <c r="W73" s="527"/>
      <c r="X73" s="527"/>
      <c r="Y73" s="527"/>
      <c r="Z73" s="527"/>
      <c r="AA73" s="527"/>
      <c r="AB73" s="527"/>
      <c r="AC73" s="527"/>
      <c r="AD73" s="527"/>
      <c r="AE73" s="527"/>
      <c r="AF73" s="527"/>
      <c r="AG73" s="525"/>
      <c r="AH73" s="513"/>
    </row>
    <row r="74" spans="1:34" ht="72" customHeight="1" x14ac:dyDescent="0.2">
      <c r="A74" s="16"/>
      <c r="C74" s="497" t="s">
        <v>605</v>
      </c>
      <c r="D74" s="441" t="s">
        <v>604</v>
      </c>
      <c r="E74" s="498" t="s">
        <v>550</v>
      </c>
      <c r="F74" s="442" t="s">
        <v>593</v>
      </c>
      <c r="G74" s="441" t="s">
        <v>602</v>
      </c>
      <c r="H74" s="186" t="s">
        <v>36</v>
      </c>
      <c r="I74" s="439"/>
      <c r="J74" s="351"/>
      <c r="K74" s="139"/>
      <c r="L74" s="116"/>
      <c r="M74" s="439"/>
      <c r="N74" s="351"/>
      <c r="O74" s="139"/>
      <c r="P74" s="116"/>
      <c r="Q74" s="625" t="s">
        <v>725</v>
      </c>
      <c r="R74" s="592" t="s">
        <v>739</v>
      </c>
      <c r="S74" s="603" t="s">
        <v>745</v>
      </c>
      <c r="T74" s="615"/>
      <c r="U74" s="439"/>
      <c r="V74" s="351"/>
      <c r="W74" s="139"/>
      <c r="X74" s="116"/>
      <c r="Y74" s="439"/>
      <c r="Z74" s="351"/>
      <c r="AA74" s="139"/>
      <c r="AB74" s="116"/>
      <c r="AC74" s="439"/>
      <c r="AD74" s="351"/>
      <c r="AE74" s="139"/>
      <c r="AF74" s="116"/>
      <c r="AG74" s="190"/>
      <c r="AH74" s="16"/>
    </row>
    <row r="75" spans="1:34" x14ac:dyDescent="0.2">
      <c r="A75" s="16"/>
      <c r="C75" s="494">
        <v>14</v>
      </c>
      <c r="D75" s="460" t="s">
        <v>632</v>
      </c>
      <c r="E75" s="460"/>
      <c r="F75" s="460"/>
      <c r="G75" s="460"/>
      <c r="H75" s="460"/>
      <c r="I75" s="460"/>
      <c r="J75" s="460"/>
      <c r="K75" s="460"/>
      <c r="L75" s="460"/>
      <c r="M75" s="460"/>
      <c r="N75" s="460"/>
      <c r="O75" s="460"/>
      <c r="P75" s="460"/>
      <c r="Q75" s="460"/>
      <c r="R75" s="460"/>
      <c r="S75" s="606"/>
      <c r="T75" s="326"/>
      <c r="U75" s="460"/>
      <c r="V75" s="460"/>
      <c r="W75" s="460"/>
      <c r="X75" s="460"/>
      <c r="Y75" s="460"/>
      <c r="Z75" s="460"/>
      <c r="AA75" s="460"/>
      <c r="AB75" s="460"/>
      <c r="AC75" s="460"/>
      <c r="AD75" s="460"/>
      <c r="AE75" s="460"/>
      <c r="AF75" s="460"/>
      <c r="AG75" s="190"/>
      <c r="AH75" s="16"/>
    </row>
    <row r="76" spans="1:34" s="514" customFormat="1" x14ac:dyDescent="0.2">
      <c r="A76" s="513"/>
      <c r="C76" s="526"/>
      <c r="D76" s="467" t="s">
        <v>201</v>
      </c>
      <c r="E76" s="527"/>
      <c r="F76" s="527"/>
      <c r="G76" s="527"/>
      <c r="H76" s="527"/>
      <c r="I76" s="527"/>
      <c r="J76" s="527"/>
      <c r="K76" s="527"/>
      <c r="L76" s="527"/>
      <c r="M76" s="527"/>
      <c r="N76" s="527"/>
      <c r="O76" s="527"/>
      <c r="P76" s="527"/>
      <c r="Q76" s="527"/>
      <c r="R76" s="527"/>
      <c r="S76" s="603"/>
      <c r="T76" s="618"/>
      <c r="U76" s="527"/>
      <c r="V76" s="527"/>
      <c r="W76" s="527"/>
      <c r="X76" s="527"/>
      <c r="Y76" s="527"/>
      <c r="Z76" s="527"/>
      <c r="AA76" s="527"/>
      <c r="AB76" s="527"/>
      <c r="AC76" s="527"/>
      <c r="AD76" s="527"/>
      <c r="AE76" s="527"/>
      <c r="AF76" s="527"/>
      <c r="AG76" s="525"/>
      <c r="AH76" s="513"/>
    </row>
    <row r="77" spans="1:34" ht="72" customHeight="1" x14ac:dyDescent="0.2">
      <c r="A77" s="16"/>
      <c r="C77" s="497" t="s">
        <v>609</v>
      </c>
      <c r="D77" s="441" t="s">
        <v>606</v>
      </c>
      <c r="E77" s="498" t="s">
        <v>607</v>
      </c>
      <c r="F77" s="442" t="s">
        <v>593</v>
      </c>
      <c r="G77" s="441" t="s">
        <v>608</v>
      </c>
      <c r="H77" s="186" t="s">
        <v>36</v>
      </c>
      <c r="I77" s="439"/>
      <c r="J77" s="351"/>
      <c r="K77" s="139"/>
      <c r="L77" s="116"/>
      <c r="M77" s="439"/>
      <c r="N77" s="351"/>
      <c r="O77" s="139"/>
      <c r="P77" s="116"/>
      <c r="Q77" s="590" t="s">
        <v>725</v>
      </c>
      <c r="R77" s="592" t="s">
        <v>740</v>
      </c>
      <c r="S77" s="603" t="s">
        <v>745</v>
      </c>
      <c r="T77" s="615" t="s">
        <v>754</v>
      </c>
      <c r="U77" s="439"/>
      <c r="V77" s="351"/>
      <c r="W77" s="139"/>
      <c r="X77" s="116"/>
      <c r="Y77" s="439"/>
      <c r="Z77" s="351"/>
      <c r="AA77" s="139"/>
      <c r="AB77" s="116"/>
      <c r="AC77" s="439"/>
      <c r="AD77" s="351"/>
      <c r="AE77" s="139"/>
      <c r="AF77" s="116"/>
      <c r="AG77" s="190"/>
      <c r="AH77" s="16"/>
    </row>
    <row r="78" spans="1:34" ht="13.5" customHeight="1" x14ac:dyDescent="0.2">
      <c r="A78" s="16"/>
      <c r="C78" s="494">
        <v>15</v>
      </c>
      <c r="D78" s="460" t="s">
        <v>633</v>
      </c>
      <c r="E78" s="460"/>
      <c r="F78" s="460"/>
      <c r="G78" s="460"/>
      <c r="H78" s="460"/>
      <c r="I78" s="460"/>
      <c r="J78" s="460"/>
      <c r="K78" s="460"/>
      <c r="L78" s="460"/>
      <c r="M78" s="460"/>
      <c r="N78" s="460"/>
      <c r="O78" s="460"/>
      <c r="P78" s="460"/>
      <c r="Q78" s="460"/>
      <c r="R78" s="460"/>
      <c r="S78" s="606"/>
      <c r="T78" s="326"/>
      <c r="U78" s="460"/>
      <c r="V78" s="460"/>
      <c r="W78" s="460"/>
      <c r="X78" s="460"/>
      <c r="Y78" s="460"/>
      <c r="Z78" s="460"/>
      <c r="AA78" s="460"/>
      <c r="AB78" s="460"/>
      <c r="AC78" s="460"/>
      <c r="AD78" s="460"/>
      <c r="AE78" s="460"/>
      <c r="AF78" s="460"/>
      <c r="AG78" s="190"/>
      <c r="AH78" s="16"/>
    </row>
    <row r="79" spans="1:34" s="514" customFormat="1" ht="13.5" customHeight="1" x14ac:dyDescent="0.2">
      <c r="A79" s="513"/>
      <c r="C79" s="526"/>
      <c r="D79" s="467" t="s">
        <v>201</v>
      </c>
      <c r="E79" s="527"/>
      <c r="F79" s="527"/>
      <c r="G79" s="527"/>
      <c r="H79" s="527"/>
      <c r="I79" s="527"/>
      <c r="J79" s="527"/>
      <c r="K79" s="527"/>
      <c r="L79" s="527"/>
      <c r="M79" s="527"/>
      <c r="N79" s="527"/>
      <c r="O79" s="527"/>
      <c r="P79" s="527"/>
      <c r="Q79" s="527"/>
      <c r="R79" s="527"/>
      <c r="S79" s="603"/>
      <c r="T79" s="618"/>
      <c r="U79" s="527"/>
      <c r="V79" s="527"/>
      <c r="W79" s="527"/>
      <c r="X79" s="527"/>
      <c r="Y79" s="527"/>
      <c r="Z79" s="527"/>
      <c r="AA79" s="527"/>
      <c r="AB79" s="527"/>
      <c r="AC79" s="527"/>
      <c r="AD79" s="527"/>
      <c r="AE79" s="527"/>
      <c r="AF79" s="527"/>
      <c r="AG79" s="525"/>
      <c r="AH79" s="513"/>
    </row>
    <row r="80" spans="1:34" ht="36" x14ac:dyDescent="0.2">
      <c r="A80" s="16"/>
      <c r="C80" s="497" t="s">
        <v>612</v>
      </c>
      <c r="D80" s="441" t="s">
        <v>614</v>
      </c>
      <c r="E80" s="498" t="s">
        <v>610</v>
      </c>
      <c r="F80" s="442" t="s">
        <v>613</v>
      </c>
      <c r="G80" s="441" t="s">
        <v>611</v>
      </c>
      <c r="H80" s="186" t="s">
        <v>199</v>
      </c>
      <c r="I80" s="439"/>
      <c r="J80" s="351"/>
      <c r="K80" s="139"/>
      <c r="L80" s="116"/>
      <c r="M80" s="439"/>
      <c r="N80" s="351"/>
      <c r="O80" s="139"/>
      <c r="P80" s="116"/>
      <c r="Q80" s="625" t="s">
        <v>725</v>
      </c>
      <c r="R80" s="351"/>
      <c r="S80" s="603"/>
      <c r="T80" s="615"/>
      <c r="U80" s="439"/>
      <c r="V80" s="351"/>
      <c r="W80" s="139"/>
      <c r="X80" s="116"/>
      <c r="Y80" s="439"/>
      <c r="Z80" s="351"/>
      <c r="AA80" s="139"/>
      <c r="AB80" s="116"/>
      <c r="AC80" s="439"/>
      <c r="AD80" s="351"/>
      <c r="AE80" s="139"/>
      <c r="AF80" s="116"/>
      <c r="AG80" s="190"/>
      <c r="AH80" s="16"/>
    </row>
    <row r="81" spans="1:34" x14ac:dyDescent="0.2">
      <c r="A81" s="16"/>
      <c r="C81" s="494">
        <v>16</v>
      </c>
      <c r="D81" s="460" t="s">
        <v>634</v>
      </c>
      <c r="E81" s="460"/>
      <c r="F81" s="460"/>
      <c r="G81" s="460"/>
      <c r="H81" s="460"/>
      <c r="I81" s="460"/>
      <c r="J81" s="460"/>
      <c r="K81" s="460"/>
      <c r="L81" s="460"/>
      <c r="M81" s="460"/>
      <c r="N81" s="460"/>
      <c r="O81" s="460"/>
      <c r="P81" s="460"/>
      <c r="Q81" s="460"/>
      <c r="R81" s="460"/>
      <c r="S81" s="606"/>
      <c r="T81" s="326"/>
      <c r="U81" s="460"/>
      <c r="V81" s="460"/>
      <c r="W81" s="460"/>
      <c r="X81" s="460"/>
      <c r="Y81" s="460"/>
      <c r="Z81" s="460"/>
      <c r="AA81" s="460"/>
      <c r="AB81" s="460"/>
      <c r="AC81" s="460"/>
      <c r="AD81" s="460"/>
      <c r="AE81" s="460"/>
      <c r="AF81" s="460"/>
      <c r="AG81" s="190"/>
      <c r="AH81" s="16"/>
    </row>
    <row r="82" spans="1:34" s="514" customFormat="1" x14ac:dyDescent="0.2">
      <c r="A82" s="513"/>
      <c r="C82" s="526"/>
      <c r="D82" s="467" t="s">
        <v>201</v>
      </c>
      <c r="E82" s="527"/>
      <c r="F82" s="527"/>
      <c r="G82" s="527"/>
      <c r="H82" s="527"/>
      <c r="I82" s="527"/>
      <c r="J82" s="527"/>
      <c r="K82" s="527"/>
      <c r="L82" s="527"/>
      <c r="M82" s="527"/>
      <c r="N82" s="527"/>
      <c r="O82" s="527"/>
      <c r="P82" s="527"/>
      <c r="Q82" s="527"/>
      <c r="R82" s="527"/>
      <c r="S82" s="603"/>
      <c r="T82" s="618"/>
      <c r="U82" s="527"/>
      <c r="V82" s="527"/>
      <c r="W82" s="527"/>
      <c r="X82" s="527"/>
      <c r="Y82" s="527"/>
      <c r="Z82" s="527"/>
      <c r="AA82" s="527"/>
      <c r="AB82" s="527"/>
      <c r="AC82" s="527"/>
      <c r="AD82" s="527"/>
      <c r="AE82" s="527"/>
      <c r="AF82" s="527"/>
      <c r="AG82" s="525"/>
      <c r="AH82" s="513"/>
    </row>
    <row r="83" spans="1:34" ht="47.25" customHeight="1" x14ac:dyDescent="0.2">
      <c r="A83" s="16"/>
      <c r="C83" s="497" t="s">
        <v>616</v>
      </c>
      <c r="D83" s="441" t="s">
        <v>615</v>
      </c>
      <c r="E83" s="498" t="s">
        <v>617</v>
      </c>
      <c r="F83" s="442" t="s">
        <v>593</v>
      </c>
      <c r="G83" s="441"/>
      <c r="H83" s="186" t="s">
        <v>199</v>
      </c>
      <c r="I83" s="439"/>
      <c r="J83" s="351"/>
      <c r="K83" s="139"/>
      <c r="L83" s="116"/>
      <c r="M83" s="439"/>
      <c r="N83" s="351"/>
      <c r="O83" s="139"/>
      <c r="P83" s="116"/>
      <c r="Q83" s="644">
        <v>87</v>
      </c>
      <c r="R83" s="636">
        <v>32</v>
      </c>
      <c r="S83" s="603" t="s">
        <v>745</v>
      </c>
      <c r="T83" s="615"/>
      <c r="U83" s="439"/>
      <c r="V83" s="351"/>
      <c r="W83" s="139"/>
      <c r="X83" s="116"/>
      <c r="Y83" s="439"/>
      <c r="Z83" s="351"/>
      <c r="AA83" s="139"/>
      <c r="AB83" s="116"/>
      <c r="AC83" s="439"/>
      <c r="AD83" s="351"/>
      <c r="AE83" s="139"/>
      <c r="AF83" s="116"/>
      <c r="AG83" s="190"/>
      <c r="AH83" s="16"/>
    </row>
    <row r="84" spans="1:34" ht="14.25" customHeight="1" x14ac:dyDescent="0.2">
      <c r="A84" s="16"/>
      <c r="C84" s="494">
        <v>17</v>
      </c>
      <c r="D84" s="460" t="s">
        <v>635</v>
      </c>
      <c r="E84" s="460"/>
      <c r="F84" s="460"/>
      <c r="G84" s="460"/>
      <c r="H84" s="460"/>
      <c r="I84" s="460"/>
      <c r="J84" s="460"/>
      <c r="K84" s="460"/>
      <c r="L84" s="460"/>
      <c r="M84" s="460"/>
      <c r="N84" s="460"/>
      <c r="O84" s="460"/>
      <c r="P84" s="460"/>
      <c r="Q84" s="460"/>
      <c r="R84" s="460"/>
      <c r="S84" s="606"/>
      <c r="T84" s="326"/>
      <c r="U84" s="460"/>
      <c r="V84" s="460"/>
      <c r="W84" s="460"/>
      <c r="X84" s="460"/>
      <c r="Y84" s="460"/>
      <c r="Z84" s="460"/>
      <c r="AA84" s="460"/>
      <c r="AB84" s="460"/>
      <c r="AC84" s="460"/>
      <c r="AD84" s="460"/>
      <c r="AE84" s="460"/>
      <c r="AF84" s="460"/>
      <c r="AG84" s="190"/>
      <c r="AH84" s="16"/>
    </row>
    <row r="85" spans="1:34" s="514" customFormat="1" ht="14.25" customHeight="1" x14ac:dyDescent="0.2">
      <c r="A85" s="513"/>
      <c r="C85" s="526"/>
      <c r="D85" s="467" t="s">
        <v>201</v>
      </c>
      <c r="E85" s="527"/>
      <c r="F85" s="527"/>
      <c r="G85" s="527"/>
      <c r="H85" s="527"/>
      <c r="I85" s="527"/>
      <c r="J85" s="527"/>
      <c r="K85" s="527"/>
      <c r="L85" s="527"/>
      <c r="M85" s="527"/>
      <c r="N85" s="527"/>
      <c r="O85" s="527"/>
      <c r="P85" s="527"/>
      <c r="Q85" s="527"/>
      <c r="R85" s="527"/>
      <c r="S85" s="603"/>
      <c r="T85" s="618"/>
      <c r="U85" s="527"/>
      <c r="V85" s="527"/>
      <c r="W85" s="527"/>
      <c r="X85" s="527"/>
      <c r="Y85" s="527"/>
      <c r="Z85" s="527"/>
      <c r="AA85" s="527"/>
      <c r="AB85" s="527"/>
      <c r="AC85" s="527"/>
      <c r="AD85" s="527"/>
      <c r="AE85" s="527"/>
      <c r="AF85" s="527"/>
      <c r="AG85" s="525"/>
      <c r="AH85" s="513"/>
    </row>
    <row r="86" spans="1:34" ht="71.25" customHeight="1" x14ac:dyDescent="0.2">
      <c r="A86" s="16"/>
      <c r="C86" s="497" t="s">
        <v>618</v>
      </c>
      <c r="D86" s="441" t="s">
        <v>619</v>
      </c>
      <c r="E86" s="498" t="s">
        <v>549</v>
      </c>
      <c r="F86" s="442" t="s">
        <v>593</v>
      </c>
      <c r="G86" s="441" t="s">
        <v>620</v>
      </c>
      <c r="H86" s="186" t="s">
        <v>199</v>
      </c>
      <c r="I86" s="439"/>
      <c r="J86" s="351"/>
      <c r="K86" s="139"/>
      <c r="L86" s="116"/>
      <c r="M86" s="439"/>
      <c r="N86" s="351"/>
      <c r="O86" s="139"/>
      <c r="P86" s="116"/>
      <c r="Q86" s="590" t="s">
        <v>725</v>
      </c>
      <c r="R86" s="588">
        <v>1</v>
      </c>
      <c r="S86" s="626" t="s">
        <v>752</v>
      </c>
      <c r="T86" s="615"/>
      <c r="U86" s="439"/>
      <c r="V86" s="351"/>
      <c r="W86" s="139"/>
      <c r="X86" s="116"/>
      <c r="Y86" s="439"/>
      <c r="Z86" s="351"/>
      <c r="AA86" s="139"/>
      <c r="AB86" s="116"/>
      <c r="AC86" s="439"/>
      <c r="AD86" s="351"/>
      <c r="AE86" s="139"/>
      <c r="AF86" s="116"/>
      <c r="AG86" s="190"/>
      <c r="AH86" s="16"/>
    </row>
    <row r="87" spans="1:34" x14ac:dyDescent="0.2">
      <c r="A87" s="16"/>
      <c r="C87" s="321" t="s">
        <v>206</v>
      </c>
      <c r="D87" s="457" t="s">
        <v>207</v>
      </c>
      <c r="E87" s="458"/>
      <c r="F87" s="458"/>
      <c r="G87" s="458"/>
      <c r="H87" s="322"/>
      <c r="I87" s="323"/>
      <c r="J87" s="322"/>
      <c r="K87" s="322"/>
      <c r="L87" s="324"/>
      <c r="M87" s="323"/>
      <c r="N87" s="322"/>
      <c r="O87" s="322"/>
      <c r="P87" s="324"/>
      <c r="Q87" s="323"/>
      <c r="R87" s="322"/>
      <c r="S87" s="607"/>
      <c r="T87" s="324"/>
      <c r="U87" s="323"/>
      <c r="V87" s="322"/>
      <c r="W87" s="322"/>
      <c r="X87" s="324"/>
      <c r="Y87" s="322"/>
      <c r="Z87" s="322"/>
      <c r="AA87" s="322"/>
      <c r="AB87" s="322"/>
      <c r="AC87" s="323"/>
      <c r="AD87" s="322"/>
      <c r="AE87" s="322"/>
      <c r="AF87" s="324"/>
      <c r="AG87" s="190"/>
      <c r="AH87" s="16"/>
    </row>
    <row r="88" spans="1:34" ht="12.75" customHeight="1" x14ac:dyDescent="0.2">
      <c r="C88" s="325" t="s">
        <v>81</v>
      </c>
      <c r="D88" s="751" t="s">
        <v>636</v>
      </c>
      <c r="E88" s="752"/>
      <c r="F88" s="752"/>
      <c r="G88" s="752"/>
      <c r="H88" s="752"/>
      <c r="I88" s="327"/>
      <c r="J88" s="328"/>
      <c r="K88" s="328"/>
      <c r="L88" s="329"/>
      <c r="M88" s="327"/>
      <c r="N88" s="328"/>
      <c r="O88" s="328"/>
      <c r="P88" s="329"/>
      <c r="Q88" s="327"/>
      <c r="R88" s="328"/>
      <c r="S88" s="606"/>
      <c r="T88" s="608"/>
      <c r="U88" s="327"/>
      <c r="V88" s="330"/>
      <c r="W88" s="330"/>
      <c r="X88" s="329"/>
      <c r="Y88" s="331"/>
      <c r="Z88" s="330"/>
      <c r="AA88" s="330"/>
      <c r="AB88" s="328"/>
      <c r="AC88" s="327"/>
      <c r="AD88" s="330"/>
      <c r="AE88" s="330"/>
      <c r="AF88" s="329"/>
    </row>
    <row r="89" spans="1:34" x14ac:dyDescent="0.2">
      <c r="C89" s="85"/>
      <c r="D89" s="467" t="s">
        <v>201</v>
      </c>
      <c r="E89" s="468"/>
      <c r="F89" s="469"/>
      <c r="G89" s="469"/>
      <c r="H89" s="359"/>
      <c r="I89" s="360"/>
      <c r="J89" s="361"/>
      <c r="K89" s="361"/>
      <c r="L89" s="362"/>
      <c r="M89" s="360"/>
      <c r="N89" s="361"/>
      <c r="O89" s="361"/>
      <c r="P89" s="362"/>
      <c r="Q89" s="360"/>
      <c r="R89" s="361"/>
      <c r="S89" s="603"/>
      <c r="T89" s="613"/>
      <c r="U89" s="360"/>
      <c r="V89" s="361"/>
      <c r="W89" s="361"/>
      <c r="X89" s="362"/>
      <c r="Y89" s="359"/>
      <c r="Z89" s="361"/>
      <c r="AA89" s="361"/>
      <c r="AB89" s="361"/>
      <c r="AC89" s="360"/>
      <c r="AD89" s="361"/>
      <c r="AE89" s="361"/>
      <c r="AF89" s="362"/>
    </row>
    <row r="90" spans="1:34" ht="48" customHeight="1" x14ac:dyDescent="0.2">
      <c r="C90" s="508" t="s">
        <v>191</v>
      </c>
      <c r="D90" s="440" t="s">
        <v>637</v>
      </c>
      <c r="E90" s="442" t="s">
        <v>551</v>
      </c>
      <c r="F90" s="442"/>
      <c r="G90" s="440" t="s">
        <v>638</v>
      </c>
      <c r="H90" s="346" t="s">
        <v>198</v>
      </c>
      <c r="I90" s="350"/>
      <c r="J90" s="351"/>
      <c r="K90" s="139" t="str">
        <f>IF(I90=0,"Introduceți datele",IF(J90&lt;I90-1%,$AM$11,IF(J90&lt;I90,$AM$10,$AM$4)))</f>
        <v>Introduceți datele</v>
      </c>
      <c r="L90" s="343"/>
      <c r="M90" s="350"/>
      <c r="N90" s="351"/>
      <c r="O90" s="139" t="str">
        <f>IF(M90=0,"Introduceți datele",IF(N90&lt;M90-1%,$AM$11,IF(N90&lt;M90,$AM$10,$AM$4)))</f>
        <v>Introduceți datele</v>
      </c>
      <c r="P90" s="343"/>
      <c r="Q90" s="589" t="s">
        <v>725</v>
      </c>
      <c r="R90" s="657" t="s">
        <v>769</v>
      </c>
      <c r="S90" s="603"/>
      <c r="T90" s="610" t="s">
        <v>770</v>
      </c>
      <c r="U90" s="350"/>
      <c r="V90" s="351"/>
      <c r="W90" s="139" t="str">
        <f>IF(U90=0,"Introduceți datele",IF(V90&lt;U90-1%,$AM$11,IF(V90&lt;U90,$AM$10,$AM$4)))</f>
        <v>Introduceți datele</v>
      </c>
      <c r="X90" s="343"/>
      <c r="Y90" s="342"/>
      <c r="Z90" s="351"/>
      <c r="AA90" s="139" t="str">
        <f>IF(Y90=0,"Introduceți datele",IF(Z90&lt;Y90-1%,$AM$11,IF(Z90&lt;Y90,$AM$10,$AM$4)))</f>
        <v>Introduceți datele</v>
      </c>
      <c r="AB90" s="345"/>
      <c r="AC90" s="350"/>
      <c r="AD90" s="351"/>
      <c r="AE90" s="139" t="str">
        <f>IF(AC90=0,"Introduceți datele",IF(AD90&lt;AC90-1%,$AM$11,IF(AD90&lt;AC90,$AM$10,$AM$4)))</f>
        <v>Introduceți datele</v>
      </c>
      <c r="AF90" s="343"/>
    </row>
    <row r="91" spans="1:34" ht="15.75" customHeight="1" x14ac:dyDescent="0.2">
      <c r="C91" s="325" t="s">
        <v>200</v>
      </c>
      <c r="D91" s="751" t="s">
        <v>639</v>
      </c>
      <c r="E91" s="752"/>
      <c r="F91" s="752"/>
      <c r="G91" s="752"/>
      <c r="H91" s="752"/>
      <c r="I91" s="327"/>
      <c r="J91" s="328"/>
      <c r="K91" s="328"/>
      <c r="L91" s="329"/>
      <c r="M91" s="327"/>
      <c r="N91" s="328"/>
      <c r="O91" s="328"/>
      <c r="P91" s="329"/>
      <c r="Q91" s="327"/>
      <c r="R91" s="328"/>
      <c r="S91" s="606"/>
      <c r="T91" s="608"/>
      <c r="U91" s="327"/>
      <c r="V91" s="330"/>
      <c r="W91" s="328"/>
      <c r="X91" s="329"/>
      <c r="Y91" s="331"/>
      <c r="Z91" s="330"/>
      <c r="AA91" s="328"/>
      <c r="AB91" s="328"/>
      <c r="AC91" s="327"/>
      <c r="AD91" s="330"/>
      <c r="AE91" s="328"/>
      <c r="AF91" s="329"/>
    </row>
    <row r="92" spans="1:34" x14ac:dyDescent="0.2">
      <c r="C92" s="85"/>
      <c r="D92" s="467" t="s">
        <v>201</v>
      </c>
      <c r="E92" s="468"/>
      <c r="F92" s="469"/>
      <c r="G92" s="469"/>
      <c r="H92" s="359"/>
      <c r="I92" s="360"/>
      <c r="J92" s="361"/>
      <c r="K92" s="361"/>
      <c r="L92" s="362"/>
      <c r="M92" s="360"/>
      <c r="N92" s="361"/>
      <c r="O92" s="361"/>
      <c r="P92" s="362"/>
      <c r="Q92" s="360"/>
      <c r="R92" s="361"/>
      <c r="S92" s="603"/>
      <c r="T92" s="613"/>
      <c r="U92" s="360"/>
      <c r="V92" s="361"/>
      <c r="W92" s="361"/>
      <c r="X92" s="362"/>
      <c r="Y92" s="359"/>
      <c r="Z92" s="361"/>
      <c r="AA92" s="361"/>
      <c r="AB92" s="361"/>
      <c r="AC92" s="360"/>
      <c r="AD92" s="361"/>
      <c r="AE92" s="361"/>
      <c r="AF92" s="362"/>
    </row>
    <row r="93" spans="1:34" ht="60" x14ac:dyDescent="0.2">
      <c r="C93" s="529" t="s">
        <v>641</v>
      </c>
      <c r="D93" s="440" t="s">
        <v>643</v>
      </c>
      <c r="E93" s="530" t="s">
        <v>644</v>
      </c>
      <c r="F93" s="442" t="s">
        <v>593</v>
      </c>
      <c r="G93" s="440" t="s">
        <v>645</v>
      </c>
      <c r="H93" s="511"/>
      <c r="I93" s="511"/>
      <c r="J93" s="512"/>
      <c r="K93" s="512"/>
      <c r="L93" s="512"/>
      <c r="M93" s="511"/>
      <c r="N93" s="512"/>
      <c r="O93" s="512"/>
      <c r="P93" s="512"/>
      <c r="Q93" s="654">
        <v>87</v>
      </c>
      <c r="R93" s="636">
        <v>13</v>
      </c>
      <c r="S93" s="603" t="s">
        <v>745</v>
      </c>
      <c r="T93" s="603"/>
      <c r="U93" s="511"/>
      <c r="V93" s="512"/>
      <c r="W93" s="512"/>
      <c r="X93" s="512"/>
      <c r="Y93" s="511"/>
      <c r="Z93" s="512"/>
      <c r="AA93" s="512"/>
      <c r="AB93" s="512"/>
      <c r="AC93" s="511"/>
      <c r="AD93" s="512"/>
      <c r="AE93" s="512"/>
      <c r="AF93" s="512"/>
    </row>
    <row r="94" spans="1:34" ht="36" customHeight="1" x14ac:dyDescent="0.2">
      <c r="C94" s="497" t="s">
        <v>642</v>
      </c>
      <c r="D94" s="440" t="s">
        <v>640</v>
      </c>
      <c r="E94" s="530" t="s">
        <v>644</v>
      </c>
      <c r="F94" s="442" t="s">
        <v>593</v>
      </c>
      <c r="G94" s="440" t="s">
        <v>646</v>
      </c>
      <c r="H94" s="346" t="s">
        <v>36</v>
      </c>
      <c r="I94" s="347"/>
      <c r="J94" s="348"/>
      <c r="K94" s="139" t="str">
        <f>IF(I94=0,"Introduceți datele",IF(J94&lt;I94-1%,$AM$11,IF(J94&lt;I94,$AM$10,$AM$4)))</f>
        <v>Introduceți datele</v>
      </c>
      <c r="L94" s="343"/>
      <c r="M94" s="347"/>
      <c r="N94" s="348"/>
      <c r="O94" s="139" t="str">
        <f>IF(M94=0,"Introduceți datele",IF(N94&lt;M94-1%,$AM$11,IF(N94&lt;M94,$AM$10,$AM$4)))</f>
        <v>Introduceți datele</v>
      </c>
      <c r="P94" s="343"/>
      <c r="Q94" s="655"/>
      <c r="R94" s="636" t="s">
        <v>741</v>
      </c>
      <c r="S94" s="603" t="s">
        <v>773</v>
      </c>
      <c r="T94" s="610"/>
      <c r="U94" s="347"/>
      <c r="V94" s="348"/>
      <c r="W94" s="139" t="str">
        <f>IF(U94=0,"Introduceți datele",IF(V94&lt;U94-1%,$AM$11,IF(V94&lt;U94,$AM$10,$AM$4)))</f>
        <v>Introduceți datele</v>
      </c>
      <c r="X94" s="343"/>
      <c r="Y94" s="349"/>
      <c r="Z94" s="348"/>
      <c r="AA94" s="139" t="str">
        <f>IF(Y94=0,"Introduceți datele",IF(Z94&lt;Y94-1%,$AM$11,IF(Z94&lt;Y94,$AM$10,$AM$4)))</f>
        <v>Introduceți datele</v>
      </c>
      <c r="AB94" s="345"/>
      <c r="AC94" s="347"/>
      <c r="AD94" s="348"/>
      <c r="AE94" s="139" t="str">
        <f>IF(AC94=0,"Introduceți datele",IF(AD94&lt;AC94-1%,$AM$11,IF(AD94&lt;AC94,$AM$10,$AM$4)))</f>
        <v>Introduceți datele</v>
      </c>
      <c r="AF94" s="343"/>
    </row>
    <row r="95" spans="1:34" x14ac:dyDescent="0.2">
      <c r="A95" s="16"/>
      <c r="C95" s="321" t="s">
        <v>209</v>
      </c>
      <c r="D95" s="457" t="s">
        <v>208</v>
      </c>
      <c r="E95" s="458"/>
      <c r="F95" s="458"/>
      <c r="G95" s="458"/>
      <c r="H95" s="322"/>
      <c r="I95" s="323"/>
      <c r="J95" s="322"/>
      <c r="K95" s="322"/>
      <c r="L95" s="324"/>
      <c r="M95" s="323"/>
      <c r="N95" s="322"/>
      <c r="O95" s="322"/>
      <c r="P95" s="324"/>
      <c r="Q95" s="323"/>
      <c r="R95" s="322"/>
      <c r="S95" s="607"/>
      <c r="T95" s="324"/>
      <c r="U95" s="323"/>
      <c r="V95" s="322"/>
      <c r="W95" s="322"/>
      <c r="X95" s="324"/>
      <c r="Y95" s="322"/>
      <c r="Z95" s="322"/>
      <c r="AA95" s="322"/>
      <c r="AB95" s="322"/>
      <c r="AC95" s="323"/>
      <c r="AD95" s="322"/>
      <c r="AE95" s="322"/>
      <c r="AF95" s="324"/>
      <c r="AG95" s="190"/>
      <c r="AH95" s="16"/>
    </row>
    <row r="96" spans="1:34" ht="15.75" customHeight="1" x14ac:dyDescent="0.2">
      <c r="C96" s="325" t="s">
        <v>81</v>
      </c>
      <c r="D96" s="751" t="s">
        <v>648</v>
      </c>
      <c r="E96" s="752"/>
      <c r="F96" s="752"/>
      <c r="G96" s="752"/>
      <c r="H96" s="752"/>
      <c r="I96" s="327"/>
      <c r="J96" s="328"/>
      <c r="K96" s="328"/>
      <c r="L96" s="329"/>
      <c r="M96" s="327"/>
      <c r="N96" s="328"/>
      <c r="O96" s="328"/>
      <c r="P96" s="329"/>
      <c r="Q96" s="327"/>
      <c r="R96" s="328"/>
      <c r="S96" s="606"/>
      <c r="T96" s="608"/>
      <c r="U96" s="327"/>
      <c r="V96" s="330"/>
      <c r="W96" s="328"/>
      <c r="X96" s="329"/>
      <c r="Y96" s="331"/>
      <c r="Z96" s="330"/>
      <c r="AA96" s="328"/>
      <c r="AB96" s="328"/>
      <c r="AC96" s="327"/>
      <c r="AD96" s="330"/>
      <c r="AE96" s="328"/>
      <c r="AF96" s="329"/>
    </row>
    <row r="97" spans="1:34" x14ac:dyDescent="0.2">
      <c r="C97" s="85"/>
      <c r="D97" s="467" t="s">
        <v>201</v>
      </c>
      <c r="E97" s="468"/>
      <c r="F97" s="469"/>
      <c r="G97" s="469"/>
      <c r="H97" s="359"/>
      <c r="I97" s="360"/>
      <c r="J97" s="361"/>
      <c r="K97" s="361"/>
      <c r="L97" s="362"/>
      <c r="M97" s="360"/>
      <c r="N97" s="361"/>
      <c r="O97" s="361"/>
      <c r="P97" s="362"/>
      <c r="Q97" s="360"/>
      <c r="R97" s="361"/>
      <c r="S97" s="603"/>
      <c r="T97" s="613"/>
      <c r="U97" s="360"/>
      <c r="V97" s="361"/>
      <c r="W97" s="361"/>
      <c r="X97" s="362"/>
      <c r="Y97" s="359"/>
      <c r="Z97" s="361"/>
      <c r="AA97" s="361"/>
      <c r="AB97" s="361"/>
      <c r="AC97" s="360"/>
      <c r="AD97" s="361"/>
      <c r="AE97" s="361"/>
      <c r="AF97" s="362"/>
    </row>
    <row r="98" spans="1:34" ht="36.75" customHeight="1" x14ac:dyDescent="0.2">
      <c r="C98" s="508" t="s">
        <v>191</v>
      </c>
      <c r="D98" s="440" t="s">
        <v>649</v>
      </c>
      <c r="E98" s="442" t="s">
        <v>650</v>
      </c>
      <c r="F98" s="442">
        <v>2021</v>
      </c>
      <c r="G98" s="440" t="s">
        <v>651</v>
      </c>
      <c r="H98" s="346" t="s">
        <v>199</v>
      </c>
      <c r="I98" s="350"/>
      <c r="J98" s="351"/>
      <c r="K98" s="139" t="str">
        <f>IF(I98=0,"Introduceți datele",IF(J98&lt;I98-1%,$AM$11,IF(J98&lt;I98,$AM$10,$AM$4)))</f>
        <v>Introduceți datele</v>
      </c>
      <c r="L98" s="343"/>
      <c r="M98" s="350"/>
      <c r="N98" s="351"/>
      <c r="O98" s="139" t="str">
        <f>IF(M98=0,"Introduceți datele",IF(N98&lt;M98-1%,$AM$11,IF(N98&lt;M98,$AM$10,$AM$4)))</f>
        <v>Introduceți datele</v>
      </c>
      <c r="P98" s="343"/>
      <c r="Q98" s="589">
        <v>6</v>
      </c>
      <c r="R98" s="588">
        <v>0</v>
      </c>
      <c r="S98" s="603" t="s">
        <v>756</v>
      </c>
      <c r="T98" s="610"/>
      <c r="U98" s="350"/>
      <c r="V98" s="351"/>
      <c r="W98" s="139" t="str">
        <f>IF(U98=0,"Introduceți datele",IF(V98&lt;U98-1%,$AM$11,IF(V98&lt;U98,$AM$10,$AM$4)))</f>
        <v>Introduceți datele</v>
      </c>
      <c r="X98" s="343"/>
      <c r="Y98" s="342"/>
      <c r="Z98" s="351"/>
      <c r="AA98" s="139" t="str">
        <f>IF(Y98=0,"Introduceți datele",IF(Z98&lt;Y98-1%,$AM$11,IF(Z98&lt;Y98,$AM$10,$AM$4)))</f>
        <v>Introduceți datele</v>
      </c>
      <c r="AB98" s="345"/>
      <c r="AC98" s="350"/>
      <c r="AD98" s="351"/>
      <c r="AE98" s="139" t="str">
        <f>IF(AC98=0,"Introduceți datele",IF(AD98&lt;AC98-1%,$AM$11,IF(AD98&lt;AC98,$AM$10,$AM$4)))</f>
        <v>Introduceți datele</v>
      </c>
      <c r="AF98" s="343"/>
    </row>
    <row r="99" spans="1:34" ht="36" customHeight="1" x14ac:dyDescent="0.2">
      <c r="C99" s="497" t="s">
        <v>647</v>
      </c>
      <c r="D99" s="440" t="s">
        <v>652</v>
      </c>
      <c r="E99" s="442" t="s">
        <v>653</v>
      </c>
      <c r="F99" s="442" t="s">
        <v>593</v>
      </c>
      <c r="G99" s="440" t="s">
        <v>646</v>
      </c>
      <c r="H99" s="186" t="s">
        <v>199</v>
      </c>
      <c r="I99" s="534"/>
      <c r="J99" s="532"/>
      <c r="K99" s="533"/>
      <c r="L99" s="343"/>
      <c r="M99" s="531"/>
      <c r="N99" s="532"/>
      <c r="O99" s="533"/>
      <c r="P99" s="345"/>
      <c r="Q99" s="644">
        <v>87</v>
      </c>
      <c r="R99" s="636">
        <v>43</v>
      </c>
      <c r="S99" s="603" t="s">
        <v>757</v>
      </c>
      <c r="T99" s="619" t="s">
        <v>742</v>
      </c>
      <c r="U99" s="531"/>
      <c r="V99" s="532"/>
      <c r="W99" s="533"/>
      <c r="X99" s="343"/>
      <c r="Y99" s="534"/>
      <c r="Z99" s="532"/>
      <c r="AA99" s="533"/>
      <c r="AB99" s="345"/>
      <c r="AC99" s="531"/>
      <c r="AD99" s="532"/>
      <c r="AE99" s="533"/>
      <c r="AF99" s="343"/>
    </row>
    <row r="100" spans="1:34" x14ac:dyDescent="0.2">
      <c r="A100" s="16"/>
      <c r="C100" s="321" t="s">
        <v>210</v>
      </c>
      <c r="D100" s="457" t="s">
        <v>211</v>
      </c>
      <c r="E100" s="458"/>
      <c r="F100" s="458"/>
      <c r="G100" s="458"/>
      <c r="H100" s="322"/>
      <c r="I100" s="323"/>
      <c r="J100" s="322"/>
      <c r="K100" s="322"/>
      <c r="L100" s="324"/>
      <c r="M100" s="323"/>
      <c r="N100" s="322"/>
      <c r="O100" s="322"/>
      <c r="P100" s="324"/>
      <c r="Q100" s="323"/>
      <c r="R100" s="322"/>
      <c r="S100" s="607"/>
      <c r="T100" s="324"/>
      <c r="U100" s="323"/>
      <c r="V100" s="322"/>
      <c r="W100" s="322"/>
      <c r="X100" s="324"/>
      <c r="Y100" s="322"/>
      <c r="Z100" s="322"/>
      <c r="AA100" s="322"/>
      <c r="AB100" s="322"/>
      <c r="AC100" s="323"/>
      <c r="AD100" s="322"/>
      <c r="AE100" s="322"/>
      <c r="AF100" s="324"/>
      <c r="AG100" s="190"/>
      <c r="AH100" s="16"/>
    </row>
    <row r="101" spans="1:34" ht="17.25" customHeight="1" x14ac:dyDescent="0.2">
      <c r="C101" s="325" t="s">
        <v>81</v>
      </c>
      <c r="D101" s="751" t="s">
        <v>654</v>
      </c>
      <c r="E101" s="752"/>
      <c r="F101" s="752"/>
      <c r="G101" s="752"/>
      <c r="H101" s="752"/>
      <c r="I101" s="327"/>
      <c r="J101" s="328"/>
      <c r="K101" s="328"/>
      <c r="L101" s="329"/>
      <c r="M101" s="327"/>
      <c r="N101" s="328"/>
      <c r="O101" s="328"/>
      <c r="P101" s="329"/>
      <c r="Q101" s="327"/>
      <c r="R101" s="328"/>
      <c r="S101" s="606"/>
      <c r="T101" s="608"/>
      <c r="U101" s="327"/>
      <c r="V101" s="330"/>
      <c r="W101" s="330"/>
      <c r="X101" s="329"/>
      <c r="Y101" s="331"/>
      <c r="Z101" s="330"/>
      <c r="AA101" s="330"/>
      <c r="AB101" s="328"/>
      <c r="AC101" s="327"/>
      <c r="AD101" s="330"/>
      <c r="AE101" s="330"/>
      <c r="AF101" s="329"/>
    </row>
    <row r="102" spans="1:34" x14ac:dyDescent="0.2">
      <c r="C102" s="85"/>
      <c r="D102" s="467" t="s">
        <v>201</v>
      </c>
      <c r="E102" s="468"/>
      <c r="F102" s="469"/>
      <c r="G102" s="469"/>
      <c r="H102" s="359"/>
      <c r="I102" s="360"/>
      <c r="J102" s="361"/>
      <c r="K102" s="361"/>
      <c r="L102" s="362"/>
      <c r="M102" s="360"/>
      <c r="N102" s="361"/>
      <c r="O102" s="361"/>
      <c r="P102" s="362"/>
      <c r="Q102" s="360"/>
      <c r="R102" s="361"/>
      <c r="S102" s="603"/>
      <c r="T102" s="613"/>
      <c r="U102" s="360"/>
      <c r="V102" s="361"/>
      <c r="W102" s="361"/>
      <c r="X102" s="362"/>
      <c r="Y102" s="359"/>
      <c r="Z102" s="361"/>
      <c r="AA102" s="361"/>
      <c r="AB102" s="361"/>
      <c r="AC102" s="360"/>
      <c r="AD102" s="361"/>
      <c r="AE102" s="361"/>
      <c r="AF102" s="362"/>
    </row>
    <row r="103" spans="1:34" ht="35.25" customHeight="1" x14ac:dyDescent="0.2">
      <c r="C103" s="508" t="s">
        <v>191</v>
      </c>
      <c r="D103" s="440" t="s">
        <v>655</v>
      </c>
      <c r="E103" s="442" t="s">
        <v>610</v>
      </c>
      <c r="F103" s="442" t="s">
        <v>593</v>
      </c>
      <c r="G103" s="440" t="s">
        <v>656</v>
      </c>
      <c r="H103" s="339" t="s">
        <v>199</v>
      </c>
      <c r="I103" s="350"/>
      <c r="J103" s="351"/>
      <c r="K103" s="139" t="str">
        <f>IF(I103=0,"Introduceți datele",IF(J103&lt;I103-1%,$AM$11,IF(J103&lt;I103,$AM$10,$AM$4)))</f>
        <v>Introduceți datele</v>
      </c>
      <c r="L103" s="343"/>
      <c r="M103" s="350"/>
      <c r="N103" s="351"/>
      <c r="O103" s="139" t="str">
        <f>IF(M103=0,"Introduceți datele",IF(N103&lt;M103-1%,$AM$11,IF(N103&lt;M103,$AM$10,$AM$4)))</f>
        <v>Introduceți datele</v>
      </c>
      <c r="P103" s="343"/>
      <c r="Q103" s="350"/>
      <c r="R103" s="636" t="s">
        <v>741</v>
      </c>
      <c r="S103" s="603" t="str">
        <f t="shared" ref="S103:S104" si="12">IF(Q103=0,"Introduceți datele",IF(R103&lt;Q103-1%,$AM$11,IF(R103&lt;Q103,$AM$10,$AM$4)))</f>
        <v>Introduceți datele</v>
      </c>
      <c r="T103" s="610"/>
      <c r="U103" s="350"/>
      <c r="V103" s="351"/>
      <c r="W103" s="139" t="str">
        <f>IF(U103=0,"Introduceți datele",IF(V103&lt;U103-1%,$AM$11,IF(V103&lt;U103,$AM$10,$AM$4)))</f>
        <v>Introduceți datele</v>
      </c>
      <c r="X103" s="343"/>
      <c r="Y103" s="342"/>
      <c r="Z103" s="351"/>
      <c r="AA103" s="139" t="str">
        <f>IF(Y103=0,"Introduceți datele",IF(Z103&lt;Y103-1%,$AM$11,IF(Z103&lt;Y103,$AM$10,$AM$4)))</f>
        <v>Introduceți datele</v>
      </c>
      <c r="AB103" s="345"/>
      <c r="AC103" s="350"/>
      <c r="AD103" s="351"/>
      <c r="AE103" s="139" t="str">
        <f>IF(AC103=0,"Introduceți datele",IF(AD103&lt;AC103-1%,$AM$11,IF(AD103&lt;AC103,$AM$10,$AM$4)))</f>
        <v>Introduceți datele</v>
      </c>
      <c r="AF103" s="343"/>
    </row>
    <row r="104" spans="1:34" ht="23.25" customHeight="1" x14ac:dyDescent="0.2">
      <c r="C104" s="497" t="s">
        <v>647</v>
      </c>
      <c r="D104" s="440" t="s">
        <v>657</v>
      </c>
      <c r="E104" s="442" t="s">
        <v>610</v>
      </c>
      <c r="F104" s="442" t="s">
        <v>593</v>
      </c>
      <c r="G104" s="440" t="s">
        <v>656</v>
      </c>
      <c r="H104" s="625" t="s">
        <v>199</v>
      </c>
      <c r="I104" s="439"/>
      <c r="J104" s="351"/>
      <c r="K104" s="139"/>
      <c r="L104" s="116"/>
      <c r="M104" s="439"/>
      <c r="N104" s="351"/>
      <c r="O104" s="139"/>
      <c r="P104" s="116"/>
      <c r="Q104" s="439"/>
      <c r="R104" s="636" t="s">
        <v>741</v>
      </c>
      <c r="S104" s="603" t="str">
        <f t="shared" si="12"/>
        <v>Introduceți datele</v>
      </c>
      <c r="T104" s="615"/>
      <c r="U104" s="439"/>
      <c r="V104" s="351"/>
      <c r="W104" s="139"/>
      <c r="X104" s="116"/>
      <c r="Y104" s="439"/>
      <c r="Z104" s="351"/>
      <c r="AA104" s="139"/>
      <c r="AB104" s="116"/>
      <c r="AC104" s="439"/>
      <c r="AD104" s="351"/>
      <c r="AE104" s="139"/>
      <c r="AF104" s="116"/>
    </row>
    <row r="105" spans="1:34" ht="16.5" customHeight="1" x14ac:dyDescent="0.2">
      <c r="C105" s="325" t="s">
        <v>200</v>
      </c>
      <c r="D105" s="751" t="s">
        <v>658</v>
      </c>
      <c r="E105" s="752"/>
      <c r="F105" s="752"/>
      <c r="G105" s="752"/>
      <c r="H105" s="752"/>
      <c r="I105" s="327"/>
      <c r="J105" s="328"/>
      <c r="K105" s="328"/>
      <c r="L105" s="329"/>
      <c r="M105" s="327"/>
      <c r="N105" s="328"/>
      <c r="O105" s="328"/>
      <c r="P105" s="329"/>
      <c r="Q105" s="327"/>
      <c r="R105" s="328"/>
      <c r="S105" s="606"/>
      <c r="T105" s="608"/>
      <c r="U105" s="327"/>
      <c r="V105" s="330"/>
      <c r="W105" s="328"/>
      <c r="X105" s="329"/>
      <c r="Y105" s="331"/>
      <c r="Z105" s="330"/>
      <c r="AA105" s="328"/>
      <c r="AB105" s="328"/>
      <c r="AC105" s="327"/>
      <c r="AD105" s="330"/>
      <c r="AE105" s="328"/>
      <c r="AF105" s="329"/>
    </row>
    <row r="106" spans="1:34" x14ac:dyDescent="0.2">
      <c r="C106" s="85"/>
      <c r="D106" s="467" t="s">
        <v>201</v>
      </c>
      <c r="E106" s="468"/>
      <c r="F106" s="469"/>
      <c r="G106" s="469"/>
      <c r="H106" s="359"/>
      <c r="I106" s="360"/>
      <c r="J106" s="361"/>
      <c r="K106" s="361"/>
      <c r="L106" s="362"/>
      <c r="M106" s="360"/>
      <c r="N106" s="361"/>
      <c r="O106" s="361"/>
      <c r="P106" s="362"/>
      <c r="Q106" s="360"/>
      <c r="R106" s="361"/>
      <c r="S106" s="603"/>
      <c r="T106" s="613"/>
      <c r="U106" s="360"/>
      <c r="V106" s="361"/>
      <c r="W106" s="361"/>
      <c r="X106" s="362"/>
      <c r="Y106" s="359"/>
      <c r="Z106" s="361"/>
      <c r="AA106" s="361"/>
      <c r="AB106" s="361"/>
      <c r="AC106" s="360"/>
      <c r="AD106" s="361"/>
      <c r="AE106" s="361"/>
      <c r="AF106" s="362"/>
    </row>
    <row r="107" spans="1:34" ht="26.25" customHeight="1" x14ac:dyDescent="0.2">
      <c r="C107" s="547" t="s">
        <v>641</v>
      </c>
      <c r="D107" s="440" t="s">
        <v>659</v>
      </c>
      <c r="E107" s="548" t="s">
        <v>551</v>
      </c>
      <c r="F107" s="537"/>
      <c r="G107" s="440" t="s">
        <v>660</v>
      </c>
      <c r="H107" s="181" t="s">
        <v>199</v>
      </c>
      <c r="I107" s="538"/>
      <c r="J107" s="539"/>
      <c r="K107" s="539"/>
      <c r="L107" s="539"/>
      <c r="M107" s="538"/>
      <c r="N107" s="539"/>
      <c r="O107" s="539"/>
      <c r="P107" s="539"/>
      <c r="Q107" s="181">
        <v>1</v>
      </c>
      <c r="R107" s="588">
        <v>0</v>
      </c>
      <c r="S107" s="603" t="s">
        <v>752</v>
      </c>
      <c r="T107" s="620"/>
      <c r="U107" s="538"/>
      <c r="V107" s="539"/>
      <c r="W107" s="539"/>
      <c r="X107" s="539"/>
      <c r="Y107" s="538"/>
      <c r="Z107" s="539"/>
      <c r="AA107" s="539"/>
      <c r="AB107" s="539"/>
      <c r="AC107" s="538"/>
      <c r="AD107" s="539"/>
      <c r="AE107" s="539"/>
      <c r="AF107" s="116"/>
    </row>
    <row r="108" spans="1:34" s="544" customFormat="1" ht="12.75" customHeight="1" x14ac:dyDescent="0.2">
      <c r="A108" s="543"/>
      <c r="C108" s="546">
        <v>3</v>
      </c>
      <c r="D108" s="751" t="s">
        <v>661</v>
      </c>
      <c r="E108" s="752"/>
      <c r="F108" s="752"/>
      <c r="G108" s="752"/>
      <c r="H108" s="752"/>
      <c r="I108" s="752"/>
      <c r="J108" s="752"/>
      <c r="K108" s="752"/>
      <c r="L108" s="752"/>
      <c r="M108" s="752"/>
      <c r="N108" s="752"/>
      <c r="O108" s="752"/>
      <c r="P108" s="752"/>
      <c r="Q108" s="752"/>
      <c r="R108" s="326"/>
      <c r="S108" s="606"/>
      <c r="T108" s="326"/>
      <c r="U108" s="326"/>
      <c r="V108" s="326"/>
      <c r="W108" s="752"/>
      <c r="X108" s="752"/>
      <c r="Y108" s="752"/>
      <c r="Z108" s="752"/>
      <c r="AA108" s="752"/>
      <c r="AB108" s="752"/>
      <c r="AC108" s="752"/>
      <c r="AD108" s="752"/>
      <c r="AE108" s="752"/>
      <c r="AF108" s="752"/>
      <c r="AG108" s="545"/>
      <c r="AH108" s="543"/>
    </row>
    <row r="109" spans="1:34" s="561" customFormat="1" ht="12.75" customHeight="1" x14ac:dyDescent="0.2">
      <c r="C109" s="562"/>
      <c r="D109" s="467" t="s">
        <v>201</v>
      </c>
      <c r="E109" s="563"/>
      <c r="F109" s="563"/>
      <c r="G109" s="563"/>
      <c r="H109" s="563"/>
      <c r="I109" s="563"/>
      <c r="J109" s="563"/>
      <c r="K109" s="563"/>
      <c r="L109" s="563"/>
      <c r="M109" s="563"/>
      <c r="N109" s="563"/>
      <c r="O109" s="563"/>
      <c r="P109" s="563"/>
      <c r="Q109" s="563"/>
      <c r="R109" s="564"/>
      <c r="S109" s="603"/>
      <c r="T109" s="563"/>
      <c r="U109" s="563"/>
      <c r="V109" s="563"/>
      <c r="W109" s="563"/>
      <c r="X109" s="563"/>
      <c r="Y109" s="563"/>
      <c r="Z109" s="563"/>
      <c r="AA109" s="563"/>
      <c r="AB109" s="563"/>
      <c r="AC109" s="563"/>
      <c r="AD109" s="563"/>
      <c r="AE109" s="563"/>
      <c r="AF109" s="563"/>
      <c r="AG109" s="565"/>
    </row>
    <row r="110" spans="1:34" ht="48.75" customHeight="1" x14ac:dyDescent="0.2">
      <c r="C110" s="549" t="s">
        <v>552</v>
      </c>
      <c r="D110" s="441" t="s">
        <v>662</v>
      </c>
      <c r="E110" s="550" t="s">
        <v>663</v>
      </c>
      <c r="F110" s="540"/>
      <c r="G110" s="540"/>
      <c r="H110" s="541"/>
      <c r="I110" s="541"/>
      <c r="J110" s="542"/>
      <c r="K110" s="542"/>
      <c r="L110" s="542"/>
      <c r="M110" s="541"/>
      <c r="N110" s="542"/>
      <c r="O110" s="542"/>
      <c r="P110" s="542"/>
      <c r="Q110" s="237">
        <v>1</v>
      </c>
      <c r="R110" s="588">
        <v>0</v>
      </c>
      <c r="S110" s="603" t="s">
        <v>752</v>
      </c>
      <c r="T110" s="621"/>
      <c r="U110" s="541"/>
      <c r="V110" s="542"/>
      <c r="W110" s="542"/>
      <c r="X110" s="542"/>
      <c r="Y110" s="541"/>
      <c r="Z110" s="542"/>
      <c r="AA110" s="542"/>
      <c r="AB110" s="542"/>
      <c r="AC110" s="541"/>
      <c r="AD110" s="542"/>
      <c r="AE110" s="542"/>
      <c r="AF110" s="116"/>
    </row>
    <row r="111" spans="1:34" x14ac:dyDescent="0.2">
      <c r="C111" s="552" t="s">
        <v>664</v>
      </c>
      <c r="D111" s="457" t="s">
        <v>708</v>
      </c>
      <c r="E111" s="457"/>
      <c r="F111" s="457"/>
      <c r="G111" s="457"/>
      <c r="H111" s="457"/>
      <c r="I111" s="457"/>
      <c r="J111" s="457"/>
      <c r="K111" s="457"/>
      <c r="L111" s="457"/>
      <c r="M111" s="457"/>
      <c r="N111" s="457"/>
      <c r="O111" s="457"/>
      <c r="P111" s="457"/>
      <c r="Q111" s="457"/>
      <c r="R111" s="457"/>
      <c r="S111" s="607"/>
      <c r="T111" s="622"/>
      <c r="U111" s="457"/>
      <c r="V111" s="457"/>
      <c r="W111" s="457"/>
      <c r="X111" s="457"/>
      <c r="Y111" s="457"/>
      <c r="Z111" s="457"/>
      <c r="AA111" s="457"/>
      <c r="AB111" s="457"/>
      <c r="AC111" s="457"/>
      <c r="AD111" s="457"/>
      <c r="AE111" s="457"/>
      <c r="AF111" s="457"/>
    </row>
    <row r="112" spans="1:34" ht="14.25" customHeight="1" x14ac:dyDescent="0.2">
      <c r="C112" s="560" t="s">
        <v>81</v>
      </c>
      <c r="D112" s="559" t="s">
        <v>665</v>
      </c>
      <c r="E112" s="558"/>
      <c r="F112" s="558"/>
      <c r="G112" s="558"/>
      <c r="H112" s="558"/>
      <c r="I112" s="558"/>
      <c r="J112" s="558"/>
      <c r="K112" s="558"/>
      <c r="L112" s="558"/>
      <c r="M112" s="558"/>
      <c r="N112" s="558"/>
      <c r="O112" s="558"/>
      <c r="P112" s="558"/>
      <c r="Q112" s="558"/>
      <c r="R112" s="558"/>
      <c r="S112" s="606"/>
      <c r="T112" s="558"/>
      <c r="U112" s="558"/>
      <c r="V112" s="558"/>
      <c r="W112" s="558"/>
      <c r="X112" s="558"/>
      <c r="Y112" s="558"/>
      <c r="Z112" s="558"/>
      <c r="AA112" s="558"/>
      <c r="AB112" s="558"/>
      <c r="AC112" s="558"/>
      <c r="AD112" s="558"/>
      <c r="AE112" s="558"/>
      <c r="AF112" s="558"/>
    </row>
    <row r="113" spans="1:34" x14ac:dyDescent="0.2">
      <c r="C113" s="551"/>
      <c r="D113" s="467" t="s">
        <v>201</v>
      </c>
      <c r="E113" s="535"/>
      <c r="F113" s="536"/>
      <c r="G113" s="536"/>
      <c r="H113" s="511"/>
      <c r="I113" s="511"/>
      <c r="J113" s="512"/>
      <c r="K113" s="512"/>
      <c r="L113" s="512"/>
      <c r="M113" s="511"/>
      <c r="N113" s="512"/>
      <c r="O113" s="512"/>
      <c r="P113" s="512"/>
      <c r="Q113" s="511"/>
      <c r="R113" s="512"/>
      <c r="S113" s="603"/>
      <c r="T113" s="603"/>
      <c r="U113" s="511"/>
      <c r="V113" s="512"/>
      <c r="W113" s="512"/>
      <c r="X113" s="512"/>
      <c r="Y113" s="511"/>
      <c r="Z113" s="512"/>
      <c r="AA113" s="512"/>
      <c r="AB113" s="512"/>
      <c r="AC113" s="511"/>
      <c r="AD113" s="512"/>
      <c r="AE113" s="512"/>
      <c r="AF113" s="512"/>
    </row>
    <row r="114" spans="1:34" s="554" customFormat="1" ht="84" x14ac:dyDescent="0.2">
      <c r="A114" s="553"/>
      <c r="C114" s="529" t="s">
        <v>666</v>
      </c>
      <c r="D114" s="441" t="s">
        <v>668</v>
      </c>
      <c r="E114" s="566" t="s">
        <v>669</v>
      </c>
      <c r="F114" s="442" t="s">
        <v>593</v>
      </c>
      <c r="G114" s="441" t="s">
        <v>670</v>
      </c>
      <c r="H114" s="555"/>
      <c r="I114" s="555"/>
      <c r="J114" s="556"/>
      <c r="K114" s="556"/>
      <c r="L114" s="556"/>
      <c r="M114" s="555"/>
      <c r="N114" s="556"/>
      <c r="O114" s="556"/>
      <c r="P114" s="556"/>
      <c r="Q114" s="570">
        <v>87</v>
      </c>
      <c r="R114" s="656">
        <v>33</v>
      </c>
      <c r="S114" s="603" t="s">
        <v>348</v>
      </c>
      <c r="T114" s="623"/>
      <c r="U114" s="555"/>
      <c r="V114" s="556"/>
      <c r="W114" s="556"/>
      <c r="X114" s="556"/>
      <c r="Y114" s="555"/>
      <c r="Z114" s="556"/>
      <c r="AA114" s="556"/>
      <c r="AB114" s="556"/>
      <c r="AC114" s="555"/>
      <c r="AD114" s="556"/>
      <c r="AE114" s="556"/>
      <c r="AF114" s="116"/>
      <c r="AG114" s="557"/>
      <c r="AH114" s="553"/>
    </row>
    <row r="115" spans="1:34" s="554" customFormat="1" ht="49.5" customHeight="1" x14ac:dyDescent="0.2">
      <c r="A115" s="553"/>
      <c r="C115" s="529" t="s">
        <v>647</v>
      </c>
      <c r="D115" s="441" t="s">
        <v>671</v>
      </c>
      <c r="E115" s="566" t="s">
        <v>669</v>
      </c>
      <c r="F115" s="442" t="s">
        <v>593</v>
      </c>
      <c r="G115" s="441" t="s">
        <v>646</v>
      </c>
      <c r="H115" s="555"/>
      <c r="I115" s="555"/>
      <c r="J115" s="556"/>
      <c r="K115" s="556"/>
      <c r="L115" s="556"/>
      <c r="M115" s="555"/>
      <c r="N115" s="556"/>
      <c r="O115" s="556"/>
      <c r="P115" s="556"/>
      <c r="Q115" s="555"/>
      <c r="R115" s="588" t="s">
        <v>724</v>
      </c>
      <c r="S115" s="603" t="s">
        <v>773</v>
      </c>
      <c r="T115" s="623"/>
      <c r="U115" s="555"/>
      <c r="V115" s="556"/>
      <c r="W115" s="556"/>
      <c r="X115" s="556"/>
      <c r="Y115" s="555"/>
      <c r="Z115" s="556"/>
      <c r="AA115" s="556"/>
      <c r="AB115" s="556"/>
      <c r="AC115" s="555"/>
      <c r="AD115" s="556"/>
      <c r="AE115" s="556"/>
      <c r="AF115" s="116"/>
      <c r="AG115" s="557"/>
      <c r="AH115" s="553"/>
    </row>
    <row r="116" spans="1:34" s="554" customFormat="1" ht="60" x14ac:dyDescent="0.2">
      <c r="A116" s="553"/>
      <c r="C116" s="529" t="s">
        <v>667</v>
      </c>
      <c r="D116" s="441" t="s">
        <v>672</v>
      </c>
      <c r="E116" s="566" t="s">
        <v>669</v>
      </c>
      <c r="F116" s="442" t="s">
        <v>593</v>
      </c>
      <c r="G116" s="441" t="s">
        <v>673</v>
      </c>
      <c r="H116" s="555"/>
      <c r="I116" s="555"/>
      <c r="J116" s="556"/>
      <c r="K116" s="556"/>
      <c r="L116" s="556"/>
      <c r="M116" s="555"/>
      <c r="N116" s="556"/>
      <c r="O116" s="556"/>
      <c r="P116" s="556"/>
      <c r="Q116" s="555"/>
      <c r="R116" s="588" t="s">
        <v>724</v>
      </c>
      <c r="S116" s="603" t="s">
        <v>773</v>
      </c>
      <c r="T116" s="623"/>
      <c r="U116" s="555"/>
      <c r="V116" s="556"/>
      <c r="W116" s="556"/>
      <c r="X116" s="556"/>
      <c r="Y116" s="555"/>
      <c r="Z116" s="556"/>
      <c r="AA116" s="556"/>
      <c r="AB116" s="556"/>
      <c r="AC116" s="555"/>
      <c r="AD116" s="556"/>
      <c r="AE116" s="556"/>
      <c r="AF116" s="116"/>
      <c r="AG116" s="557"/>
      <c r="AH116" s="553"/>
    </row>
    <row r="117" spans="1:34" x14ac:dyDescent="0.2">
      <c r="C117" s="567" t="s">
        <v>200</v>
      </c>
      <c r="D117" s="559" t="s">
        <v>674</v>
      </c>
      <c r="E117" s="559"/>
      <c r="F117" s="559"/>
      <c r="G117" s="559"/>
      <c r="H117" s="559"/>
      <c r="I117" s="559"/>
      <c r="J117" s="559"/>
      <c r="K117" s="559"/>
      <c r="L117" s="559"/>
      <c r="M117" s="559"/>
      <c r="N117" s="559"/>
      <c r="O117" s="559"/>
      <c r="P117" s="559"/>
      <c r="Q117" s="559"/>
      <c r="R117" s="559"/>
      <c r="S117" s="606"/>
      <c r="T117" s="558"/>
      <c r="U117" s="559"/>
      <c r="V117" s="559"/>
      <c r="W117" s="559"/>
      <c r="X117" s="559"/>
      <c r="Y117" s="559"/>
      <c r="Z117" s="559"/>
      <c r="AA117" s="559"/>
      <c r="AB117" s="559"/>
      <c r="AC117" s="559"/>
      <c r="AD117" s="559"/>
      <c r="AE117" s="559"/>
      <c r="AF117" s="559"/>
    </row>
    <row r="118" spans="1:34" x14ac:dyDescent="0.2">
      <c r="C118" s="551"/>
      <c r="D118" s="467" t="s">
        <v>201</v>
      </c>
      <c r="E118" s="535"/>
      <c r="F118" s="536"/>
      <c r="G118" s="536"/>
      <c r="H118" s="511"/>
      <c r="I118" s="511"/>
      <c r="J118" s="512"/>
      <c r="K118" s="512"/>
      <c r="L118" s="512"/>
      <c r="M118" s="511"/>
      <c r="N118" s="512"/>
      <c r="O118" s="512"/>
      <c r="P118" s="512"/>
      <c r="Q118" s="511"/>
      <c r="R118" s="512"/>
      <c r="S118" s="603"/>
      <c r="T118" s="603"/>
      <c r="U118" s="511"/>
      <c r="V118" s="512"/>
      <c r="W118" s="512"/>
      <c r="X118" s="512"/>
      <c r="Y118" s="511"/>
      <c r="Z118" s="512"/>
      <c r="AA118" s="512"/>
      <c r="AB118" s="512"/>
      <c r="AC118" s="511"/>
      <c r="AD118" s="512"/>
      <c r="AE118" s="512"/>
      <c r="AF118" s="512"/>
    </row>
    <row r="119" spans="1:34" s="554" customFormat="1" ht="58.5" customHeight="1" x14ac:dyDescent="0.2">
      <c r="A119" s="553"/>
      <c r="C119" s="529" t="s">
        <v>641</v>
      </c>
      <c r="D119" s="568" t="s">
        <v>771</v>
      </c>
      <c r="E119" s="566" t="s">
        <v>676</v>
      </c>
      <c r="F119" s="442" t="s">
        <v>593</v>
      </c>
      <c r="G119" s="568" t="s">
        <v>677</v>
      </c>
      <c r="H119" s="570" t="s">
        <v>199</v>
      </c>
      <c r="I119" s="555"/>
      <c r="J119" s="556"/>
      <c r="K119" s="556"/>
      <c r="L119" s="556"/>
      <c r="M119" s="555"/>
      <c r="N119" s="556"/>
      <c r="O119" s="556"/>
      <c r="P119" s="556"/>
      <c r="Q119" s="570">
        <v>87</v>
      </c>
      <c r="R119" s="588" t="s">
        <v>724</v>
      </c>
      <c r="S119" s="603"/>
      <c r="T119" s="623"/>
      <c r="U119" s="555"/>
      <c r="V119" s="556"/>
      <c r="W119" s="556"/>
      <c r="X119" s="556"/>
      <c r="Y119" s="555"/>
      <c r="Z119" s="556"/>
      <c r="AA119" s="556"/>
      <c r="AB119" s="556"/>
      <c r="AC119" s="555"/>
      <c r="AD119" s="556"/>
      <c r="AE119" s="556"/>
      <c r="AF119" s="556"/>
      <c r="AG119" s="557"/>
      <c r="AH119" s="553"/>
    </row>
    <row r="120" spans="1:34" s="554" customFormat="1" ht="83.25" customHeight="1" x14ac:dyDescent="0.2">
      <c r="A120" s="553"/>
      <c r="C120" s="529" t="s">
        <v>642</v>
      </c>
      <c r="D120" s="568" t="s">
        <v>678</v>
      </c>
      <c r="E120" s="566" t="s">
        <v>676</v>
      </c>
      <c r="F120" s="442" t="s">
        <v>593</v>
      </c>
      <c r="G120" s="568" t="s">
        <v>679</v>
      </c>
      <c r="H120" s="570" t="s">
        <v>199</v>
      </c>
      <c r="I120" s="555"/>
      <c r="J120" s="556"/>
      <c r="K120" s="556"/>
      <c r="L120" s="556"/>
      <c r="M120" s="555"/>
      <c r="N120" s="556"/>
      <c r="O120" s="556"/>
      <c r="P120" s="556"/>
      <c r="Q120" s="570">
        <v>87</v>
      </c>
      <c r="R120" s="588" t="s">
        <v>724</v>
      </c>
      <c r="S120" s="603"/>
      <c r="T120" s="623"/>
      <c r="U120" s="555"/>
      <c r="V120" s="556"/>
      <c r="W120" s="556"/>
      <c r="X120" s="556"/>
      <c r="Y120" s="555"/>
      <c r="Z120" s="556"/>
      <c r="AA120" s="556"/>
      <c r="AB120" s="556"/>
      <c r="AC120" s="555"/>
      <c r="AD120" s="556"/>
      <c r="AE120" s="556"/>
      <c r="AF120" s="556"/>
      <c r="AG120" s="557"/>
      <c r="AH120" s="553"/>
    </row>
    <row r="121" spans="1:34" s="554" customFormat="1" ht="48" x14ac:dyDescent="0.2">
      <c r="A121" s="553"/>
      <c r="C121" s="529" t="s">
        <v>675</v>
      </c>
      <c r="D121" s="568" t="s">
        <v>680</v>
      </c>
      <c r="E121" s="566" t="s">
        <v>676</v>
      </c>
      <c r="F121" s="442" t="s">
        <v>593</v>
      </c>
      <c r="G121" s="568" t="s">
        <v>681</v>
      </c>
      <c r="H121" s="570" t="s">
        <v>199</v>
      </c>
      <c r="I121" s="555"/>
      <c r="J121" s="556"/>
      <c r="K121" s="556"/>
      <c r="L121" s="556"/>
      <c r="M121" s="555"/>
      <c r="N121" s="556"/>
      <c r="O121" s="556"/>
      <c r="P121" s="556"/>
      <c r="Q121" s="555"/>
      <c r="R121" s="588" t="s">
        <v>724</v>
      </c>
      <c r="S121" s="603"/>
      <c r="T121" s="623"/>
      <c r="U121" s="555"/>
      <c r="V121" s="556"/>
      <c r="W121" s="556"/>
      <c r="X121" s="556"/>
      <c r="Y121" s="555"/>
      <c r="Z121" s="556"/>
      <c r="AA121" s="556"/>
      <c r="AB121" s="556"/>
      <c r="AC121" s="555"/>
      <c r="AD121" s="556"/>
      <c r="AE121" s="556"/>
      <c r="AF121" s="556"/>
      <c r="AG121" s="557"/>
      <c r="AH121" s="553"/>
    </row>
    <row r="122" spans="1:34" s="554" customFormat="1" ht="17.25" customHeight="1" x14ac:dyDescent="0.2">
      <c r="A122" s="553"/>
      <c r="C122" s="567" t="s">
        <v>68</v>
      </c>
      <c r="D122" s="559" t="s">
        <v>682</v>
      </c>
      <c r="E122" s="559"/>
      <c r="F122" s="559"/>
      <c r="G122" s="559"/>
      <c r="H122" s="559"/>
      <c r="I122" s="559"/>
      <c r="J122" s="559"/>
      <c r="K122" s="559"/>
      <c r="L122" s="559"/>
      <c r="M122" s="559"/>
      <c r="N122" s="559"/>
      <c r="O122" s="559"/>
      <c r="P122" s="559"/>
      <c r="Q122" s="559"/>
      <c r="R122" s="559"/>
      <c r="S122" s="606"/>
      <c r="T122" s="558"/>
      <c r="U122" s="559"/>
      <c r="V122" s="559"/>
      <c r="W122" s="559"/>
      <c r="X122" s="559"/>
      <c r="Y122" s="559"/>
      <c r="Z122" s="559"/>
      <c r="AA122" s="559"/>
      <c r="AB122" s="559"/>
      <c r="AC122" s="559"/>
      <c r="AD122" s="559"/>
      <c r="AE122" s="559"/>
      <c r="AF122" s="559"/>
      <c r="AG122" s="557"/>
      <c r="AH122" s="553"/>
    </row>
    <row r="123" spans="1:34" s="554" customFormat="1" x14ac:dyDescent="0.2">
      <c r="A123" s="553"/>
      <c r="C123" s="571"/>
      <c r="D123" s="467" t="s">
        <v>201</v>
      </c>
      <c r="E123" s="566"/>
      <c r="F123" s="442"/>
      <c r="G123" s="568"/>
      <c r="H123" s="570"/>
      <c r="I123" s="555"/>
      <c r="J123" s="556"/>
      <c r="K123" s="556"/>
      <c r="L123" s="556"/>
      <c r="M123" s="555"/>
      <c r="N123" s="556"/>
      <c r="O123" s="556"/>
      <c r="P123" s="556"/>
      <c r="Q123" s="555"/>
      <c r="R123" s="572"/>
      <c r="S123" s="603"/>
      <c r="T123" s="623"/>
      <c r="U123" s="555"/>
      <c r="V123" s="556"/>
      <c r="W123" s="556"/>
      <c r="X123" s="556"/>
      <c r="Y123" s="555"/>
      <c r="Z123" s="556"/>
      <c r="AA123" s="556"/>
      <c r="AB123" s="556"/>
      <c r="AC123" s="555"/>
      <c r="AD123" s="556"/>
      <c r="AE123" s="556"/>
      <c r="AF123" s="556"/>
      <c r="AG123" s="557"/>
      <c r="AH123" s="553"/>
    </row>
    <row r="124" spans="1:34" s="554" customFormat="1" ht="63.75" customHeight="1" x14ac:dyDescent="0.2">
      <c r="A124" s="553"/>
      <c r="C124" s="529" t="s">
        <v>552</v>
      </c>
      <c r="D124" s="568" t="s">
        <v>685</v>
      </c>
      <c r="E124" s="566" t="s">
        <v>676</v>
      </c>
      <c r="F124" s="442" t="s">
        <v>593</v>
      </c>
      <c r="G124" s="568" t="s">
        <v>686</v>
      </c>
      <c r="H124" s="570" t="s">
        <v>199</v>
      </c>
      <c r="I124" s="555"/>
      <c r="J124" s="556"/>
      <c r="K124" s="556"/>
      <c r="L124" s="556"/>
      <c r="M124" s="555"/>
      <c r="N124" s="556"/>
      <c r="O124" s="556"/>
      <c r="P124" s="556"/>
      <c r="Q124" s="570">
        <v>87</v>
      </c>
      <c r="R124" s="569">
        <v>6</v>
      </c>
      <c r="S124" s="603" t="s">
        <v>745</v>
      </c>
      <c r="T124" s="623"/>
      <c r="U124" s="555"/>
      <c r="V124" s="556"/>
      <c r="W124" s="556"/>
      <c r="X124" s="556"/>
      <c r="Y124" s="555"/>
      <c r="Z124" s="556"/>
      <c r="AA124" s="556"/>
      <c r="AB124" s="556"/>
      <c r="AC124" s="555"/>
      <c r="AD124" s="556"/>
      <c r="AE124" s="556"/>
      <c r="AF124" s="556"/>
      <c r="AG124" s="557"/>
      <c r="AH124" s="553"/>
    </row>
    <row r="125" spans="1:34" s="554" customFormat="1" ht="105.75" customHeight="1" x14ac:dyDescent="0.2">
      <c r="A125" s="553"/>
      <c r="C125" s="529" t="s">
        <v>683</v>
      </c>
      <c r="D125" s="568" t="s">
        <v>772</v>
      </c>
      <c r="E125" s="566" t="s">
        <v>676</v>
      </c>
      <c r="F125" s="442" t="s">
        <v>593</v>
      </c>
      <c r="G125" s="568" t="s">
        <v>687</v>
      </c>
      <c r="H125" s="570" t="s">
        <v>199</v>
      </c>
      <c r="I125" s="555"/>
      <c r="J125" s="556"/>
      <c r="K125" s="556"/>
      <c r="L125" s="556"/>
      <c r="M125" s="555"/>
      <c r="N125" s="556"/>
      <c r="O125" s="556"/>
      <c r="P125" s="556"/>
      <c r="Q125" s="570">
        <v>87</v>
      </c>
      <c r="R125" s="636" t="s">
        <v>741</v>
      </c>
      <c r="S125" s="603"/>
      <c r="T125" s="623"/>
      <c r="U125" s="555"/>
      <c r="V125" s="556"/>
      <c r="W125" s="556"/>
      <c r="X125" s="556"/>
      <c r="Y125" s="555"/>
      <c r="Z125" s="556"/>
      <c r="AA125" s="556"/>
      <c r="AB125" s="556"/>
      <c r="AC125" s="555"/>
      <c r="AD125" s="556"/>
      <c r="AE125" s="556"/>
      <c r="AF125" s="556"/>
      <c r="AG125" s="557"/>
      <c r="AH125" s="553"/>
    </row>
    <row r="126" spans="1:34" s="554" customFormat="1" ht="36" x14ac:dyDescent="0.2">
      <c r="A126" s="553"/>
      <c r="C126" s="529" t="s">
        <v>684</v>
      </c>
      <c r="D126" s="568" t="s">
        <v>688</v>
      </c>
      <c r="E126" s="566" t="s">
        <v>676</v>
      </c>
      <c r="F126" s="442" t="s">
        <v>593</v>
      </c>
      <c r="G126" s="568" t="s">
        <v>681</v>
      </c>
      <c r="H126" s="570" t="s">
        <v>199</v>
      </c>
      <c r="I126" s="555"/>
      <c r="J126" s="556"/>
      <c r="K126" s="556"/>
      <c r="L126" s="556"/>
      <c r="M126" s="555"/>
      <c r="N126" s="556"/>
      <c r="O126" s="556"/>
      <c r="P126" s="556"/>
      <c r="Q126" s="555"/>
      <c r="R126" s="636" t="s">
        <v>741</v>
      </c>
      <c r="S126" s="603"/>
      <c r="T126" s="623"/>
      <c r="U126" s="555"/>
      <c r="V126" s="556"/>
      <c r="W126" s="556"/>
      <c r="X126" s="556"/>
      <c r="Y126" s="555"/>
      <c r="Z126" s="556"/>
      <c r="AA126" s="556"/>
      <c r="AB126" s="556"/>
      <c r="AC126" s="555"/>
      <c r="AD126" s="556"/>
      <c r="AE126" s="556"/>
      <c r="AF126" s="556"/>
      <c r="AG126" s="557"/>
      <c r="AH126" s="553"/>
    </row>
    <row r="127" spans="1:34" s="554" customFormat="1" x14ac:dyDescent="0.2">
      <c r="A127" s="553"/>
      <c r="C127" s="529"/>
      <c r="D127" s="568"/>
      <c r="E127" s="566"/>
      <c r="F127" s="442"/>
      <c r="G127" s="568"/>
      <c r="H127" s="570"/>
      <c r="I127" s="555"/>
      <c r="J127" s="556"/>
      <c r="K127" s="556"/>
      <c r="L127" s="556"/>
      <c r="M127" s="555"/>
      <c r="N127" s="556"/>
      <c r="O127" s="556"/>
      <c r="P127" s="556"/>
      <c r="Q127" s="555"/>
      <c r="R127" s="569"/>
      <c r="S127" s="603"/>
      <c r="T127" s="623"/>
      <c r="U127" s="555"/>
      <c r="V127" s="556"/>
      <c r="W127" s="556"/>
      <c r="X127" s="556"/>
      <c r="Y127" s="555"/>
      <c r="Z127" s="556"/>
      <c r="AA127" s="556"/>
      <c r="AB127" s="556"/>
      <c r="AC127" s="555"/>
      <c r="AD127" s="556"/>
      <c r="AE127" s="556"/>
      <c r="AF127" s="556"/>
      <c r="AG127" s="557"/>
      <c r="AH127" s="553"/>
    </row>
    <row r="128" spans="1:34" s="554" customFormat="1" ht="12" customHeight="1" x14ac:dyDescent="0.2">
      <c r="A128" s="553"/>
      <c r="C128" s="529"/>
      <c r="D128" s="568"/>
      <c r="E128" s="566"/>
      <c r="F128" s="442"/>
      <c r="G128" s="568"/>
      <c r="H128" s="570"/>
      <c r="I128" s="555"/>
      <c r="J128" s="556"/>
      <c r="K128" s="556"/>
      <c r="L128" s="556"/>
      <c r="M128" s="555"/>
      <c r="N128" s="556"/>
      <c r="O128" s="556"/>
      <c r="P128" s="556"/>
      <c r="Q128" s="555"/>
      <c r="R128" s="569"/>
      <c r="S128" s="603"/>
      <c r="T128" s="623"/>
      <c r="U128" s="555"/>
      <c r="V128" s="556"/>
      <c r="W128" s="556"/>
      <c r="X128" s="556"/>
      <c r="Y128" s="555"/>
      <c r="Z128" s="556"/>
      <c r="AA128" s="556"/>
      <c r="AB128" s="556"/>
      <c r="AC128" s="555"/>
      <c r="AD128" s="556"/>
      <c r="AE128" s="556"/>
      <c r="AF128" s="556"/>
      <c r="AG128" s="557"/>
      <c r="AH128" s="553"/>
    </row>
    <row r="129" spans="2:33" ht="12" customHeight="1" x14ac:dyDescent="0.2">
      <c r="F129" s="450"/>
    </row>
    <row r="132" spans="2:33" ht="50.25" customHeight="1" x14ac:dyDescent="0.2">
      <c r="B132" s="18"/>
      <c r="C132" s="510"/>
      <c r="D132" s="471"/>
      <c r="E132" s="471"/>
      <c r="F132" s="472"/>
      <c r="G132" s="471"/>
      <c r="H132" s="223"/>
      <c r="I132" s="223"/>
      <c r="J132" s="223"/>
      <c r="K132" s="223"/>
      <c r="L132" s="223"/>
      <c r="M132" s="223"/>
      <c r="N132" s="223"/>
      <c r="O132" s="223"/>
      <c r="P132" s="223"/>
      <c r="Q132" s="223"/>
      <c r="R132" s="223"/>
      <c r="S132" s="178"/>
      <c r="T132" s="364"/>
      <c r="U132" s="223"/>
      <c r="V132" s="223"/>
      <c r="W132" s="223"/>
      <c r="X132" s="223"/>
      <c r="Y132" s="223"/>
      <c r="Z132" s="223"/>
      <c r="AA132" s="223"/>
      <c r="AB132" s="223"/>
      <c r="AC132" s="223"/>
      <c r="AD132" s="223"/>
      <c r="AE132" s="223"/>
      <c r="AF132" s="223"/>
      <c r="AG132" s="223"/>
    </row>
    <row r="134" spans="2:33" ht="38.25" customHeight="1" x14ac:dyDescent="0.2"/>
    <row r="136" spans="2:33" ht="12.75" customHeight="1" x14ac:dyDescent="0.2"/>
    <row r="137" spans="2:33" ht="25.5" customHeight="1" x14ac:dyDescent="0.2"/>
    <row r="145" ht="12.75" customHeight="1" x14ac:dyDescent="0.2"/>
    <row r="153" ht="12.75" customHeight="1" x14ac:dyDescent="0.2"/>
    <row r="154" ht="25.5" customHeight="1" x14ac:dyDescent="0.2"/>
    <row r="160" ht="25.5" customHeight="1" x14ac:dyDescent="0.2"/>
    <row r="164" ht="12.75" customHeight="1" x14ac:dyDescent="0.2"/>
    <row r="165" ht="25.5" customHeight="1" x14ac:dyDescent="0.2"/>
    <row r="173" ht="63" customHeight="1" x14ac:dyDescent="0.2"/>
    <row r="175" ht="25.5" customHeight="1" x14ac:dyDescent="0.2"/>
    <row r="186" ht="25.5" customHeight="1" x14ac:dyDescent="0.2"/>
    <row r="191" ht="25.5" customHeight="1" x14ac:dyDescent="0.2"/>
    <row r="203" ht="25.5" customHeight="1" x14ac:dyDescent="0.2"/>
    <row r="204" ht="60.75" customHeight="1" x14ac:dyDescent="0.2"/>
    <row r="207" ht="38.25" customHeight="1" x14ac:dyDescent="0.2"/>
    <row r="211" ht="51" customHeight="1" x14ac:dyDescent="0.2"/>
    <row r="218" ht="25.5" customHeight="1" x14ac:dyDescent="0.2"/>
    <row r="224" ht="25.5" customHeight="1" x14ac:dyDescent="0.2"/>
    <row r="225" ht="50.25" customHeight="1" x14ac:dyDescent="0.2"/>
    <row r="229" ht="37.5" customHeight="1" x14ac:dyDescent="0.2"/>
  </sheetData>
  <sheetProtection algorithmName="SHA-512" hashValue="xNPArWx7trCPuQiPLUhFNBeC3sGHhXivoSOejU7MdO7ON+cejGLVkyHSjo5cLBCzthlZ3JMg1gSlwLCW0w8e+g==" saltValue="kIClHxXGEQGBPjmJmm9Fww==" spinCount="100000" sheet="1" objects="1" scenarios="1" selectLockedCells="1" selectUnlockedCells="1"/>
  <mergeCells count="29">
    <mergeCell ref="AB108:AF108"/>
    <mergeCell ref="D108:G108"/>
    <mergeCell ref="H108:L108"/>
    <mergeCell ref="M108:Q108"/>
    <mergeCell ref="W108:AA108"/>
    <mergeCell ref="U1:X1"/>
    <mergeCell ref="U14:X14"/>
    <mergeCell ref="Y1:AB1"/>
    <mergeCell ref="Y14:AB14"/>
    <mergeCell ref="AC1:AF1"/>
    <mergeCell ref="AC14:AF14"/>
    <mergeCell ref="Q14:T14"/>
    <mergeCell ref="Q1:T1"/>
    <mergeCell ref="C14:C15"/>
    <mergeCell ref="D14:D15"/>
    <mergeCell ref="E14:E15"/>
    <mergeCell ref="F14:F15"/>
    <mergeCell ref="G14:G15"/>
    <mergeCell ref="H14:H15"/>
    <mergeCell ref="I1:L1"/>
    <mergeCell ref="M1:P1"/>
    <mergeCell ref="I14:L14"/>
    <mergeCell ref="M14:P14"/>
    <mergeCell ref="C12:H12"/>
    <mergeCell ref="D88:H88"/>
    <mergeCell ref="D101:H101"/>
    <mergeCell ref="D105:H105"/>
    <mergeCell ref="D91:H91"/>
    <mergeCell ref="D96:H96"/>
  </mergeCells>
  <phoneticPr fontId="9" type="noConversion"/>
  <conditionalFormatting sqref="I1 M1 Q1 U1 Y1 AC1 M14 Q14 U14 Y14 AC14 I14">
    <cfRule type="cellIs" dxfId="111" priority="2777" operator="equal">
      <formula>$F$10</formula>
    </cfRule>
  </conditionalFormatting>
  <conditionalFormatting sqref="I1 M1 Q1 U1 Y1 AC1 I14 M14 Q14 U14 Y14 AC14">
    <cfRule type="cellIs" dxfId="110" priority="2775" operator="equal">
      <formula>#REF!</formula>
    </cfRule>
  </conditionalFormatting>
  <conditionalFormatting sqref="K19:K21 O19:O21 S21 W19:W21 AA19:AA21 AE19:AE21 K25:K36 O25:O36 W25:W36 AA25:AA36 AE25:AE36 AE39 AA39 W39 O39 K39 K42:K45 O42:O45 W42:W45 AA42:AA45 AE42:AE45 AE48 AA48 W48 O48 K48 K51:K52 O51:O52 W51:W52 AA51:AA52 AE51:AE52 AE55 AA55 W55 O55 K55 K58:K60 O58:O60 W58:W60 AA58:AA60 AE58:AE60 AE63 AA63 W63 O63 K63 K66 O66 W66 AA66 AE66 AE69:AE71 AA69:AA71 W69:W71 O69:O71 K69:K71 K74 O74 W74 AA74 AE74 AE77 AA77 W77 O77 K77 K80 O80 W80 AA80 AE80 AE83 AA83 W83 O83 K83 K86 O86 W86 AA86 AE86 S38:S39 S54:S55 S79:S80 S82:S83 S85:S86 S89:S90 S92:S93 S50:S52 S27:S33 S35:S36 S41:S45 S47:S48 S62:S63 S65:S66 S68:S71 S73:S74 S76:S77 S57:S60">
    <cfRule type="cellIs" dxfId="109" priority="1108" operator="equal">
      <formula>"Indicator îndeplinit"</formula>
    </cfRule>
    <cfRule type="cellIs" dxfId="108" priority="1109" operator="equal">
      <formula>"Aproape de țintă"</formula>
    </cfRule>
    <cfRule type="cellIs" dxfId="107" priority="1110" operator="equal">
      <formula>"Valoare sub țintă!"</formula>
    </cfRule>
  </conditionalFormatting>
  <conditionalFormatting sqref="K90">
    <cfRule type="cellIs" dxfId="106" priority="1252" operator="equal">
      <formula>"Indicator îndeplinit"</formula>
    </cfRule>
    <cfRule type="cellIs" dxfId="105" priority="1253" operator="equal">
      <formula>"Aproape de țintă"</formula>
    </cfRule>
    <cfRule type="cellIs" dxfId="104" priority="1254" operator="equal">
      <formula>"Valoare sub țintă!"</formula>
    </cfRule>
  </conditionalFormatting>
  <conditionalFormatting sqref="K94">
    <cfRule type="cellIs" dxfId="103" priority="1255" operator="equal">
      <formula>"Indicator îndeplinit"</formula>
    </cfRule>
    <cfRule type="cellIs" dxfId="102" priority="1256" operator="equal">
      <formula>"Aproape de țintă"</formula>
    </cfRule>
    <cfRule type="cellIs" dxfId="101" priority="1257" operator="equal">
      <formula>"Valoare sub țintă!"</formula>
    </cfRule>
  </conditionalFormatting>
  <conditionalFormatting sqref="K98:K99">
    <cfRule type="cellIs" dxfId="100" priority="1258" operator="equal">
      <formula>"Indicator îndeplinit"</formula>
    </cfRule>
    <cfRule type="cellIs" dxfId="99" priority="1259" operator="equal">
      <formula>"Aproape de țintă"</formula>
    </cfRule>
    <cfRule type="cellIs" dxfId="98" priority="1260" operator="equal">
      <formula>"Valoare sub țintă!"</formula>
    </cfRule>
  </conditionalFormatting>
  <conditionalFormatting sqref="K103:K104">
    <cfRule type="cellIs" dxfId="97" priority="1273" operator="equal">
      <formula>"Indicator îndeplinit"</formula>
    </cfRule>
    <cfRule type="cellIs" dxfId="96" priority="1274" operator="equal">
      <formula>"Aproape de țintă"</formula>
    </cfRule>
    <cfRule type="cellIs" dxfId="95" priority="1275" operator="equal">
      <formula>"Valoare sub țintă!"</formula>
    </cfRule>
  </conditionalFormatting>
  <conditionalFormatting sqref="O90">
    <cfRule type="cellIs" dxfId="94" priority="952" operator="equal">
      <formula>"Indicator îndeplinit"</formula>
    </cfRule>
    <cfRule type="cellIs" dxfId="93" priority="953" operator="equal">
      <formula>"Aproape de țintă"</formula>
    </cfRule>
    <cfRule type="cellIs" dxfId="92" priority="954" operator="equal">
      <formula>"Valoare sub țintă!"</formula>
    </cfRule>
  </conditionalFormatting>
  <conditionalFormatting sqref="O94">
    <cfRule type="cellIs" dxfId="91" priority="955" operator="equal">
      <formula>"Indicator îndeplinit"</formula>
    </cfRule>
    <cfRule type="cellIs" dxfId="90" priority="956" operator="equal">
      <formula>"Aproape de țintă"</formula>
    </cfRule>
    <cfRule type="cellIs" dxfId="89" priority="957" operator="equal">
      <formula>"Valoare sub țintă!"</formula>
    </cfRule>
  </conditionalFormatting>
  <conditionalFormatting sqref="O98:O99">
    <cfRule type="cellIs" dxfId="88" priority="958" operator="equal">
      <formula>"Indicator îndeplinit"</formula>
    </cfRule>
    <cfRule type="cellIs" dxfId="87" priority="959" operator="equal">
      <formula>"Aproape de țintă"</formula>
    </cfRule>
    <cfRule type="cellIs" dxfId="86" priority="960" operator="equal">
      <formula>"Valoare sub țintă!"</formula>
    </cfRule>
  </conditionalFormatting>
  <conditionalFormatting sqref="O103:O104">
    <cfRule type="cellIs" dxfId="85" priority="1081" operator="equal">
      <formula>"Indicator îndeplinit"</formula>
    </cfRule>
    <cfRule type="cellIs" dxfId="84" priority="1082" operator="equal">
      <formula>"Aproape de țintă"</formula>
    </cfRule>
    <cfRule type="cellIs" dxfId="83" priority="1083" operator="equal">
      <formula>"Valoare sub țintă!"</formula>
    </cfRule>
  </conditionalFormatting>
  <conditionalFormatting sqref="S19:S20">
    <cfRule type="cellIs" dxfId="82" priority="313" operator="equal">
      <formula>"Indicator îndeplinit"</formula>
    </cfRule>
    <cfRule type="cellIs" dxfId="81" priority="314" operator="equal">
      <formula>"Aproape de țintă"</formula>
    </cfRule>
    <cfRule type="cellIs" dxfId="80" priority="315" operator="equal">
      <formula>"Valoare sub țintă!"</formula>
    </cfRule>
  </conditionalFormatting>
  <conditionalFormatting sqref="S94 S97:S99 S106:S107 S118:S121 S123:S128 S102:S104 S109:S110 S113:S116">
    <cfRule type="cellIs" dxfId="79" priority="934" operator="equal">
      <formula>"Indicator îndeplinit"</formula>
    </cfRule>
    <cfRule type="cellIs" dxfId="78" priority="935" operator="equal">
      <formula>"Aproape de țintă"</formula>
    </cfRule>
    <cfRule type="cellIs" dxfId="77" priority="936" operator="equal">
      <formula>"Valoare sub țintă!"</formula>
    </cfRule>
  </conditionalFormatting>
  <conditionalFormatting sqref="W90">
    <cfRule type="cellIs" dxfId="76" priority="910" operator="equal">
      <formula>"Indicator îndeplinit"</formula>
    </cfRule>
    <cfRule type="cellIs" dxfId="75" priority="911" operator="equal">
      <formula>"Aproape de țintă"</formula>
    </cfRule>
    <cfRule type="cellIs" dxfId="74" priority="912" operator="equal">
      <formula>"Valoare sub țintă!"</formula>
    </cfRule>
  </conditionalFormatting>
  <conditionalFormatting sqref="W94">
    <cfRule type="cellIs" dxfId="73" priority="913" operator="equal">
      <formula>"Indicator îndeplinit"</formula>
    </cfRule>
    <cfRule type="cellIs" dxfId="72" priority="914" operator="equal">
      <formula>"Aproape de țintă"</formula>
    </cfRule>
    <cfRule type="cellIs" dxfId="71" priority="915" operator="equal">
      <formula>"Valoare sub țintă!"</formula>
    </cfRule>
  </conditionalFormatting>
  <conditionalFormatting sqref="W98:W99">
    <cfRule type="cellIs" dxfId="70" priority="916" operator="equal">
      <formula>"Indicator îndeplinit"</formula>
    </cfRule>
    <cfRule type="cellIs" dxfId="69" priority="917" operator="equal">
      <formula>"Aproape de țintă"</formula>
    </cfRule>
    <cfRule type="cellIs" dxfId="68" priority="918" operator="equal">
      <formula>"Valoare sub țintă!"</formula>
    </cfRule>
  </conditionalFormatting>
  <conditionalFormatting sqref="W103:W104">
    <cfRule type="cellIs" dxfId="67" priority="1027" operator="equal">
      <formula>"Indicator îndeplinit"</formula>
    </cfRule>
    <cfRule type="cellIs" dxfId="66" priority="1028" operator="equal">
      <formula>"Aproape de țintă"</formula>
    </cfRule>
    <cfRule type="cellIs" dxfId="65" priority="1029" operator="equal">
      <formula>"Valoare sub țintă!"</formula>
    </cfRule>
  </conditionalFormatting>
  <conditionalFormatting sqref="AA90">
    <cfRule type="cellIs" dxfId="64" priority="889" operator="equal">
      <formula>"Indicator îndeplinit"</formula>
    </cfRule>
    <cfRule type="cellIs" dxfId="63" priority="890" operator="equal">
      <formula>"Aproape de țintă"</formula>
    </cfRule>
    <cfRule type="cellIs" dxfId="62" priority="891" operator="equal">
      <formula>"Valoare sub țintă!"</formula>
    </cfRule>
  </conditionalFormatting>
  <conditionalFormatting sqref="AA94">
    <cfRule type="cellIs" dxfId="61" priority="892" operator="equal">
      <formula>"Indicator îndeplinit"</formula>
    </cfRule>
    <cfRule type="cellIs" dxfId="60" priority="893" operator="equal">
      <formula>"Aproape de țintă"</formula>
    </cfRule>
    <cfRule type="cellIs" dxfId="59" priority="894" operator="equal">
      <formula>"Valoare sub țintă!"</formula>
    </cfRule>
  </conditionalFormatting>
  <conditionalFormatting sqref="AA98:AA99">
    <cfRule type="cellIs" dxfId="58" priority="895" operator="equal">
      <formula>"Indicator îndeplinit"</formula>
    </cfRule>
    <cfRule type="cellIs" dxfId="57" priority="896" operator="equal">
      <formula>"Aproape de țintă"</formula>
    </cfRule>
    <cfRule type="cellIs" dxfId="56" priority="897" operator="equal">
      <formula>"Valoare sub țintă!"</formula>
    </cfRule>
  </conditionalFormatting>
  <conditionalFormatting sqref="AA103:AA104">
    <cfRule type="cellIs" dxfId="55" priority="1000" operator="equal">
      <formula>"Indicator îndeplinit"</formula>
    </cfRule>
    <cfRule type="cellIs" dxfId="54" priority="1001" operator="equal">
      <formula>"Aproape de țintă"</formula>
    </cfRule>
    <cfRule type="cellIs" dxfId="53" priority="1002" operator="equal">
      <formula>"Valoare sub țintă!"</formula>
    </cfRule>
  </conditionalFormatting>
  <conditionalFormatting sqref="AE90">
    <cfRule type="cellIs" dxfId="52" priority="868" operator="equal">
      <formula>"Indicator îndeplinit"</formula>
    </cfRule>
    <cfRule type="cellIs" dxfId="51" priority="869" operator="equal">
      <formula>"Aproape de țintă"</formula>
    </cfRule>
    <cfRule type="cellIs" dxfId="50" priority="870" operator="equal">
      <formula>"Valoare sub țintă!"</formula>
    </cfRule>
  </conditionalFormatting>
  <conditionalFormatting sqref="AE94">
    <cfRule type="cellIs" dxfId="49" priority="871" operator="equal">
      <formula>"Indicator îndeplinit"</formula>
    </cfRule>
    <cfRule type="cellIs" dxfId="48" priority="872" operator="equal">
      <formula>"Aproape de țintă"</formula>
    </cfRule>
    <cfRule type="cellIs" dxfId="47" priority="873" operator="equal">
      <formula>"Valoare sub țintă!"</formula>
    </cfRule>
  </conditionalFormatting>
  <conditionalFormatting sqref="AE98:AE99">
    <cfRule type="cellIs" dxfId="46" priority="874" operator="equal">
      <formula>"Indicator îndeplinit"</formula>
    </cfRule>
    <cfRule type="cellIs" dxfId="45" priority="875" operator="equal">
      <formula>"Aproape de țintă"</formula>
    </cfRule>
    <cfRule type="cellIs" dxfId="44" priority="876" operator="equal">
      <formula>"Valoare sub țintă!"</formula>
    </cfRule>
  </conditionalFormatting>
  <conditionalFormatting sqref="AE103:AE104">
    <cfRule type="cellIs" dxfId="43" priority="973" operator="equal">
      <formula>"Indicator îndeplinit"</formula>
    </cfRule>
    <cfRule type="cellIs" dxfId="42" priority="974" operator="equal">
      <formula>"Aproape de țintă"</formula>
    </cfRule>
    <cfRule type="cellIs" dxfId="41" priority="975" operator="equal">
      <formula>"Valoare sub țintă!"</formula>
    </cfRule>
  </conditionalFormatting>
  <conditionalFormatting sqref="S20">
    <cfRule type="cellIs" dxfId="40" priority="2824" operator="equal">
      <formula>$AM$4</formula>
    </cfRule>
    <cfRule type="cellIs" dxfId="39" priority="2825" operator="equal">
      <formula>$AM$5</formula>
    </cfRule>
    <cfRule type="iconSet" priority="2826">
      <iconSet iconSet="3Symbols">
        <cfvo type="percent" val="0"/>
        <cfvo type="percent" val="33"/>
        <cfvo type="percent" val="67"/>
      </iconSet>
    </cfRule>
  </conditionalFormatting>
  <conditionalFormatting sqref="K24">
    <cfRule type="cellIs" dxfId="38" priority="1" operator="equal">
      <formula>$AM$4</formula>
    </cfRule>
    <cfRule type="cellIs" dxfId="37" priority="2" operator="equal">
      <formula>$AM$5</formula>
    </cfRule>
    <cfRule type="iconSet" priority="3">
      <iconSet iconSet="3Symbols">
        <cfvo type="percent" val="0"/>
        <cfvo type="percent" val="33"/>
        <cfvo type="percent" val="67"/>
      </iconSet>
    </cfRule>
  </conditionalFormatting>
  <conditionalFormatting sqref="O24">
    <cfRule type="cellIs" dxfId="36" priority="4" operator="equal">
      <formula>$AM$4</formula>
    </cfRule>
    <cfRule type="cellIs" dxfId="35" priority="5" operator="equal">
      <formula>$AM$5</formula>
    </cfRule>
    <cfRule type="iconSet" priority="6">
      <iconSet iconSet="3Symbols">
        <cfvo type="percent" val="0"/>
        <cfvo type="percent" val="33"/>
        <cfvo type="percent" val="67"/>
      </iconSet>
    </cfRule>
  </conditionalFormatting>
  <conditionalFormatting sqref="S24:S26">
    <cfRule type="cellIs" dxfId="34" priority="7" operator="equal">
      <formula>$AM$4</formula>
    </cfRule>
    <cfRule type="cellIs" dxfId="33" priority="8" operator="equal">
      <formula>$AM$5</formula>
    </cfRule>
    <cfRule type="iconSet" priority="9">
      <iconSet iconSet="3Symbols">
        <cfvo type="percent" val="0"/>
        <cfvo type="percent" val="33"/>
        <cfvo type="percent" val="67"/>
      </iconSet>
    </cfRule>
  </conditionalFormatting>
  <conditionalFormatting sqref="S25:S26">
    <cfRule type="cellIs" dxfId="32" priority="16" operator="equal">
      <formula>"Indicator îndeplinit"</formula>
    </cfRule>
    <cfRule type="cellIs" dxfId="31" priority="17" operator="equal">
      <formula>"Aproape de țintă"</formula>
    </cfRule>
    <cfRule type="cellIs" dxfId="30" priority="18" operator="equal">
      <formula>"Valoare sub țintă!"</formula>
    </cfRule>
  </conditionalFormatting>
  <conditionalFormatting sqref="W24">
    <cfRule type="cellIs" dxfId="29" priority="10" operator="equal">
      <formula>$AM$4</formula>
    </cfRule>
    <cfRule type="cellIs" dxfId="28" priority="11" operator="equal">
      <formula>$AM$5</formula>
    </cfRule>
    <cfRule type="iconSet" priority="12">
      <iconSet iconSet="3Symbols">
        <cfvo type="percent" val="0"/>
        <cfvo type="percent" val="33"/>
        <cfvo type="percent" val="67"/>
      </iconSet>
    </cfRule>
  </conditionalFormatting>
  <conditionalFormatting sqref="AA24">
    <cfRule type="cellIs" dxfId="27" priority="13" operator="equal">
      <formula>$AM$4</formula>
    </cfRule>
    <cfRule type="cellIs" dxfId="26" priority="14" operator="equal">
      <formula>$AM$5</formula>
    </cfRule>
    <cfRule type="iconSet" priority="15">
      <iconSet iconSet="3Symbols">
        <cfvo type="percent" val="0"/>
        <cfvo type="percent" val="33"/>
        <cfvo type="percent" val="67"/>
      </iconSet>
    </cfRule>
  </conditionalFormatting>
  <conditionalFormatting sqref="AE24">
    <cfRule type="cellIs" dxfId="25" priority="22" operator="equal">
      <formula>$AM$4</formula>
    </cfRule>
    <cfRule type="cellIs" dxfId="24" priority="23" operator="equal">
      <formula>$AM$5</formula>
    </cfRule>
    <cfRule type="iconSet" priority="24">
      <iconSet iconSet="3Symbols">
        <cfvo type="percent" val="0"/>
        <cfvo type="percent" val="33"/>
        <cfvo type="percent" val="67"/>
      </iconSet>
    </cfRule>
  </conditionalFormatting>
  <conditionalFormatting sqref="S26">
    <cfRule type="cellIs" dxfId="23" priority="25" operator="equal">
      <formula>$AM$4</formula>
    </cfRule>
    <cfRule type="cellIs" dxfId="22" priority="26" operator="equal">
      <formula>$AM$5</formula>
    </cfRule>
    <cfRule type="iconSet" priority="27">
      <iconSet iconSet="3Symbols">
        <cfvo type="percent" val="0"/>
        <cfvo type="percent" val="33"/>
        <cfvo type="percent" val="67"/>
      </iconSet>
    </cfRule>
  </conditionalFormatting>
  <dataValidations count="2">
    <dataValidation type="list" allowBlank="1" showInputMessage="1" showErrorMessage="1" sqref="Y24:Z24 AC24:AD24 M24:N24 U24:V24 I24:J24">
      <formula1>$AL$4:$AL$7</formula1>
    </dataValidation>
    <dataValidation allowBlank="1" showDropDown="1" showInputMessage="1" showErrorMessage="1" sqref="Q24:R24"/>
  </dataValidations>
  <pageMargins left="0.7" right="0.7" top="0.75" bottom="0.75" header="0.3" footer="0.3"/>
  <pageSetup paperSize="9" scale="76" orientation="landscape" r:id="rId1"/>
  <rowBreaks count="2" manualBreakCount="2">
    <brk id="21" max="32" man="1"/>
    <brk id="131" max="32" man="1"/>
  </rowBreaks>
  <colBreaks count="1" manualBreakCount="1">
    <brk id="12" min="8" max="1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N914"/>
  <sheetViews>
    <sheetView showGridLines="0" zoomScaleNormal="100" workbookViewId="0">
      <pane xSplit="9" ySplit="2" topLeftCell="R3" activePane="bottomRight" state="frozen"/>
      <selection pane="topRight" activeCell="I1" sqref="I1"/>
      <selection pane="bottomLeft" activeCell="A3" sqref="A3"/>
      <selection pane="bottomRight" activeCell="D5" sqref="D5"/>
    </sheetView>
  </sheetViews>
  <sheetFormatPr defaultColWidth="9.140625" defaultRowHeight="12" x14ac:dyDescent="0.2"/>
  <cols>
    <col min="1" max="1" width="3.42578125" style="18" customWidth="1"/>
    <col min="2" max="2" width="3.42578125" style="315" customWidth="1"/>
    <col min="3" max="3" width="6.7109375" style="315" customWidth="1"/>
    <col min="4" max="4" width="27.42578125" style="315" customWidth="1"/>
    <col min="5" max="5" width="13.85546875" style="315" customWidth="1"/>
    <col min="6" max="6" width="13" style="314" customWidth="1"/>
    <col min="7" max="7" width="13.85546875" style="315" customWidth="1"/>
    <col min="8" max="8" width="34.5703125" style="315" customWidth="1"/>
    <col min="9" max="9" width="9.140625" style="315"/>
    <col min="10" max="10" width="9.140625" style="315" hidden="1" customWidth="1"/>
    <col min="11" max="11" width="11.42578125" style="315" hidden="1" customWidth="1"/>
    <col min="12" max="12" width="8.7109375" style="315" hidden="1" customWidth="1"/>
    <col min="13" max="13" width="29.7109375" style="315" hidden="1" customWidth="1"/>
    <col min="14" max="14" width="9.140625" style="315" hidden="1" customWidth="1"/>
    <col min="15" max="15" width="11.5703125" style="315" hidden="1" customWidth="1"/>
    <col min="16" max="16" width="8.7109375" style="315" hidden="1" customWidth="1"/>
    <col min="17" max="17" width="29.7109375" style="315" hidden="1" customWidth="1"/>
    <col min="18" max="18" width="9.140625" style="315"/>
    <col min="19" max="19" width="12.42578125" style="315" customWidth="1"/>
    <col min="20" max="20" width="10" style="315" customWidth="1"/>
    <col min="21" max="21" width="29.7109375" style="315" customWidth="1"/>
    <col min="22" max="22" width="9.140625" style="315"/>
    <col min="23" max="23" width="12.85546875" style="315" customWidth="1"/>
    <col min="24" max="24" width="8.7109375" style="315" customWidth="1"/>
    <col min="25" max="25" width="29.7109375" style="315" customWidth="1"/>
    <col min="26" max="26" width="9.140625" style="315"/>
    <col min="27" max="27" width="11.85546875" style="315" customWidth="1"/>
    <col min="28" max="28" width="8.7109375" style="315" customWidth="1"/>
    <col min="29" max="29" width="29.7109375" style="315" customWidth="1"/>
    <col min="30" max="30" width="9.140625" style="315"/>
    <col min="31" max="31" width="12.7109375" style="315" customWidth="1"/>
    <col min="32" max="32" width="8.7109375" style="315" customWidth="1"/>
    <col min="33" max="33" width="29.7109375" style="315" customWidth="1"/>
    <col min="34" max="34" width="3.42578125" style="315" customWidth="1"/>
    <col min="35" max="35" width="3.42578125" style="18" customWidth="1"/>
    <col min="36" max="41" width="0" style="1" hidden="1" customWidth="1"/>
    <col min="42" max="16384" width="9.140625" style="1"/>
  </cols>
  <sheetData>
    <row r="1" spans="1:40" ht="15.75" customHeight="1" thickBot="1" x14ac:dyDescent="0.25">
      <c r="A1" s="16"/>
      <c r="C1" s="365"/>
      <c r="D1" s="366" t="s">
        <v>325</v>
      </c>
      <c r="E1" s="367"/>
      <c r="F1" s="367"/>
      <c r="G1" s="37" t="s">
        <v>774</v>
      </c>
      <c r="H1" s="368" t="str">
        <f>'Input PJGD'!J1</f>
        <v>...........</v>
      </c>
      <c r="I1" s="369"/>
      <c r="J1" s="728">
        <v>2020</v>
      </c>
      <c r="K1" s="753"/>
      <c r="L1" s="753"/>
      <c r="M1" s="712"/>
      <c r="N1" s="728">
        <v>2021</v>
      </c>
      <c r="O1" s="753"/>
      <c r="P1" s="753"/>
      <c r="Q1" s="712"/>
      <c r="R1" s="728">
        <v>2022</v>
      </c>
      <c r="S1" s="753"/>
      <c r="T1" s="753"/>
      <c r="U1" s="712"/>
      <c r="V1" s="728">
        <v>2023</v>
      </c>
      <c r="W1" s="753"/>
      <c r="X1" s="753"/>
      <c r="Y1" s="712"/>
      <c r="Z1" s="728">
        <v>2024</v>
      </c>
      <c r="AA1" s="753"/>
      <c r="AB1" s="753"/>
      <c r="AC1" s="712"/>
      <c r="AD1" s="728">
        <v>2025</v>
      </c>
      <c r="AE1" s="753"/>
      <c r="AF1" s="753"/>
      <c r="AG1" s="712"/>
      <c r="AH1" s="190"/>
      <c r="AI1" s="16"/>
    </row>
    <row r="2" spans="1:40" ht="24.75" thickBot="1" x14ac:dyDescent="0.25">
      <c r="A2" s="16"/>
      <c r="C2" s="307" t="s">
        <v>11</v>
      </c>
      <c r="D2" s="308" t="s">
        <v>197</v>
      </c>
      <c r="E2" s="309" t="s">
        <v>95</v>
      </c>
      <c r="F2" s="310" t="s">
        <v>196</v>
      </c>
      <c r="G2" s="309" t="s">
        <v>219</v>
      </c>
      <c r="H2" s="309" t="s">
        <v>193</v>
      </c>
      <c r="I2" s="230" t="s">
        <v>96</v>
      </c>
      <c r="J2" s="311" t="s">
        <v>215</v>
      </c>
      <c r="K2" s="312" t="s">
        <v>97</v>
      </c>
      <c r="L2" s="227" t="s">
        <v>108</v>
      </c>
      <c r="M2" s="230" t="s">
        <v>214</v>
      </c>
      <c r="N2" s="311" t="s">
        <v>215</v>
      </c>
      <c r="O2" s="313" t="s">
        <v>97</v>
      </c>
      <c r="P2" s="228" t="s">
        <v>108</v>
      </c>
      <c r="Q2" s="230" t="s">
        <v>214</v>
      </c>
      <c r="R2" s="311" t="s">
        <v>215</v>
      </c>
      <c r="S2" s="312" t="s">
        <v>97</v>
      </c>
      <c r="T2" s="228" t="s">
        <v>108</v>
      </c>
      <c r="U2" s="230" t="s">
        <v>214</v>
      </c>
      <c r="V2" s="311" t="s">
        <v>215</v>
      </c>
      <c r="W2" s="312" t="s">
        <v>97</v>
      </c>
      <c r="X2" s="228" t="s">
        <v>108</v>
      </c>
      <c r="Y2" s="230" t="s">
        <v>214</v>
      </c>
      <c r="Z2" s="311" t="s">
        <v>215</v>
      </c>
      <c r="AA2" s="312" t="s">
        <v>97</v>
      </c>
      <c r="AB2" s="228" t="s">
        <v>108</v>
      </c>
      <c r="AC2" s="230" t="s">
        <v>214</v>
      </c>
      <c r="AD2" s="311" t="s">
        <v>215</v>
      </c>
      <c r="AE2" s="312" t="s">
        <v>97</v>
      </c>
      <c r="AF2" s="228" t="s">
        <v>108</v>
      </c>
      <c r="AG2" s="230" t="s">
        <v>214</v>
      </c>
      <c r="AH2" s="190"/>
      <c r="AI2" s="16"/>
    </row>
    <row r="3" spans="1:40" ht="3.75" customHeight="1" x14ac:dyDescent="0.2">
      <c r="A3" s="16"/>
      <c r="C3" s="190"/>
      <c r="D3" s="190"/>
      <c r="E3" s="190"/>
      <c r="G3" s="190"/>
      <c r="H3" s="190"/>
      <c r="I3" s="190"/>
      <c r="J3" s="190"/>
      <c r="K3" s="190"/>
      <c r="L3" s="190"/>
      <c r="M3" s="190"/>
      <c r="N3" s="190"/>
      <c r="O3" s="190"/>
      <c r="P3" s="190"/>
      <c r="Q3" s="190"/>
      <c r="R3" s="190"/>
      <c r="S3" s="190"/>
      <c r="T3" s="190"/>
      <c r="U3" s="190"/>
      <c r="V3" s="190"/>
      <c r="W3" s="190"/>
      <c r="X3" s="190"/>
      <c r="Y3" s="190"/>
      <c r="Z3" s="190"/>
      <c r="AC3" s="190"/>
      <c r="AD3" s="190"/>
      <c r="AG3" s="190"/>
      <c r="AH3" s="190"/>
      <c r="AI3" s="16"/>
    </row>
    <row r="4" spans="1:40" x14ac:dyDescent="0.2">
      <c r="A4" s="16"/>
      <c r="C4" s="316"/>
      <c r="D4" s="43"/>
      <c r="E4" s="317"/>
      <c r="F4" s="318"/>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190"/>
      <c r="AI4" s="16"/>
      <c r="AM4" s="1" t="s">
        <v>223</v>
      </c>
      <c r="AN4" s="1" t="s">
        <v>226</v>
      </c>
    </row>
    <row r="5" spans="1:40" x14ac:dyDescent="0.2">
      <c r="A5" s="16"/>
      <c r="C5" s="317"/>
      <c r="D5" s="43"/>
      <c r="E5" s="317"/>
      <c r="F5" s="318"/>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190"/>
      <c r="AI5" s="16"/>
      <c r="AM5" s="1" t="s">
        <v>222</v>
      </c>
      <c r="AN5" s="1" t="s">
        <v>225</v>
      </c>
    </row>
    <row r="6" spans="1:40" x14ac:dyDescent="0.2">
      <c r="A6" s="16"/>
      <c r="C6" s="317"/>
      <c r="D6" s="43"/>
      <c r="E6" s="317"/>
      <c r="F6" s="318"/>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190"/>
      <c r="AI6" s="16"/>
      <c r="AM6" s="1" t="s">
        <v>221</v>
      </c>
      <c r="AN6" s="1" t="s">
        <v>224</v>
      </c>
    </row>
    <row r="7" spans="1:40" x14ac:dyDescent="0.2">
      <c r="A7" s="16"/>
      <c r="C7" s="317"/>
      <c r="D7" s="43"/>
      <c r="E7" s="317"/>
      <c r="F7" s="318"/>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190"/>
      <c r="AI7" s="16"/>
    </row>
    <row r="8" spans="1:40" x14ac:dyDescent="0.2">
      <c r="A8" s="16"/>
      <c r="C8" s="317"/>
      <c r="D8" s="43"/>
      <c r="E8" s="317"/>
      <c r="F8" s="318"/>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190"/>
      <c r="AI8" s="16"/>
    </row>
    <row r="9" spans="1:40" ht="3.75" customHeight="1" thickBot="1" x14ac:dyDescent="0.25">
      <c r="A9" s="16"/>
      <c r="C9" s="190"/>
      <c r="D9" s="190"/>
      <c r="E9" s="190"/>
      <c r="G9" s="190"/>
      <c r="H9" s="190"/>
      <c r="I9" s="190"/>
      <c r="J9" s="190"/>
      <c r="K9" s="190"/>
      <c r="L9" s="190"/>
      <c r="M9" s="190"/>
      <c r="N9" s="190"/>
      <c r="O9" s="190"/>
      <c r="P9" s="190"/>
      <c r="Q9" s="190"/>
      <c r="R9" s="190"/>
      <c r="S9" s="190"/>
      <c r="T9" s="190"/>
      <c r="U9" s="190"/>
      <c r="V9" s="190"/>
      <c r="W9" s="190"/>
      <c r="X9" s="190"/>
      <c r="Y9" s="190"/>
      <c r="Z9" s="190"/>
      <c r="AC9" s="190"/>
      <c r="AD9" s="190"/>
      <c r="AG9" s="190"/>
      <c r="AH9" s="190"/>
      <c r="AI9" s="16"/>
    </row>
    <row r="10" spans="1:40" ht="15.75" customHeight="1" thickBot="1" x14ac:dyDescent="0.25">
      <c r="A10" s="16"/>
      <c r="C10" s="275" t="s">
        <v>220</v>
      </c>
      <c r="D10" s="370"/>
      <c r="E10" s="370"/>
      <c r="F10" s="370"/>
      <c r="G10" s="370"/>
      <c r="H10" s="370"/>
      <c r="I10" s="370"/>
      <c r="AI10" s="16"/>
      <c r="AN10" s="1" t="s">
        <v>227</v>
      </c>
    </row>
    <row r="11" spans="1:40" ht="12.75" thickBot="1" x14ac:dyDescent="0.25">
      <c r="A11" s="16"/>
      <c r="AH11" s="190"/>
      <c r="AI11" s="16"/>
      <c r="AN11" s="1" t="s">
        <v>228</v>
      </c>
    </row>
    <row r="12" spans="1:40" ht="15.75" customHeight="1" thickBot="1" x14ac:dyDescent="0.25">
      <c r="A12" s="16"/>
      <c r="C12" s="749" t="s">
        <v>11</v>
      </c>
      <c r="D12" s="749" t="s">
        <v>197</v>
      </c>
      <c r="E12" s="762" t="s">
        <v>95</v>
      </c>
      <c r="F12" s="762" t="s">
        <v>196</v>
      </c>
      <c r="G12" s="762" t="s">
        <v>219</v>
      </c>
      <c r="H12" s="762" t="s">
        <v>193</v>
      </c>
      <c r="I12" s="749" t="s">
        <v>96</v>
      </c>
      <c r="J12" s="728">
        <v>2020</v>
      </c>
      <c r="K12" s="753"/>
      <c r="L12" s="753"/>
      <c r="M12" s="712"/>
      <c r="N12" s="728">
        <v>2021</v>
      </c>
      <c r="O12" s="753"/>
      <c r="P12" s="753"/>
      <c r="Q12" s="712"/>
      <c r="R12" s="728">
        <v>2022</v>
      </c>
      <c r="S12" s="753"/>
      <c r="T12" s="753"/>
      <c r="U12" s="712"/>
      <c r="V12" s="728">
        <v>2023</v>
      </c>
      <c r="W12" s="753"/>
      <c r="X12" s="753"/>
      <c r="Y12" s="712"/>
      <c r="Z12" s="728">
        <v>2024</v>
      </c>
      <c r="AA12" s="753"/>
      <c r="AB12" s="753"/>
      <c r="AC12" s="712"/>
      <c r="AD12" s="728">
        <v>2025</v>
      </c>
      <c r="AE12" s="753"/>
      <c r="AF12" s="753"/>
      <c r="AG12" s="712"/>
      <c r="AH12" s="190"/>
      <c r="AI12" s="16"/>
      <c r="AN12" s="1" t="s">
        <v>229</v>
      </c>
    </row>
    <row r="13" spans="1:40" ht="24.75" thickBot="1" x14ac:dyDescent="0.25">
      <c r="A13" s="16"/>
      <c r="C13" s="754"/>
      <c r="D13" s="754"/>
      <c r="E13" s="763"/>
      <c r="F13" s="763"/>
      <c r="G13" s="763"/>
      <c r="H13" s="763"/>
      <c r="I13" s="754"/>
      <c r="J13" s="311" t="s">
        <v>215</v>
      </c>
      <c r="K13" s="312" t="s">
        <v>97</v>
      </c>
      <c r="L13" s="228" t="s">
        <v>108</v>
      </c>
      <c r="M13" s="230" t="s">
        <v>214</v>
      </c>
      <c r="N13" s="311" t="s">
        <v>215</v>
      </c>
      <c r="O13" s="313" t="s">
        <v>97</v>
      </c>
      <c r="P13" s="228" t="s">
        <v>108</v>
      </c>
      <c r="Q13" s="230" t="s">
        <v>214</v>
      </c>
      <c r="R13" s="311" t="s">
        <v>215</v>
      </c>
      <c r="S13" s="312" t="s">
        <v>97</v>
      </c>
      <c r="T13" s="228" t="s">
        <v>108</v>
      </c>
      <c r="U13" s="230" t="s">
        <v>214</v>
      </c>
      <c r="V13" s="311" t="s">
        <v>215</v>
      </c>
      <c r="W13" s="312" t="s">
        <v>97</v>
      </c>
      <c r="X13" s="228" t="s">
        <v>108</v>
      </c>
      <c r="Y13" s="230" t="s">
        <v>214</v>
      </c>
      <c r="Z13" s="311" t="s">
        <v>215</v>
      </c>
      <c r="AA13" s="312" t="s">
        <v>97</v>
      </c>
      <c r="AB13" s="228" t="s">
        <v>108</v>
      </c>
      <c r="AC13" s="230" t="s">
        <v>214</v>
      </c>
      <c r="AD13" s="311" t="s">
        <v>215</v>
      </c>
      <c r="AE13" s="312" t="s">
        <v>97</v>
      </c>
      <c r="AF13" s="228" t="s">
        <v>108</v>
      </c>
      <c r="AG13" s="230" t="s">
        <v>214</v>
      </c>
      <c r="AH13" s="190"/>
      <c r="AI13" s="16"/>
    </row>
    <row r="14" spans="1:40" ht="12" customHeight="1" x14ac:dyDescent="0.2">
      <c r="A14" s="16"/>
      <c r="C14" s="567" t="s">
        <v>81</v>
      </c>
      <c r="D14" s="559" t="s">
        <v>689</v>
      </c>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190"/>
      <c r="AI14" s="16"/>
    </row>
    <row r="15" spans="1:40" ht="12" customHeight="1" x14ac:dyDescent="0.2">
      <c r="A15" s="16"/>
      <c r="C15" s="174"/>
      <c r="D15" s="573" t="s">
        <v>506</v>
      </c>
      <c r="E15" s="574"/>
      <c r="F15" s="574"/>
      <c r="G15" s="574"/>
      <c r="H15" s="574"/>
      <c r="I15" s="574"/>
      <c r="J15" s="575"/>
      <c r="K15" s="576"/>
      <c r="L15" s="576"/>
      <c r="M15" s="577"/>
      <c r="N15" s="575"/>
      <c r="O15" s="576"/>
      <c r="P15" s="576"/>
      <c r="Q15" s="577"/>
      <c r="R15" s="575"/>
      <c r="S15" s="576"/>
      <c r="T15" s="576"/>
      <c r="U15" s="577"/>
      <c r="V15" s="575"/>
      <c r="W15" s="545"/>
      <c r="X15" s="545"/>
      <c r="Y15" s="577"/>
      <c r="Z15" s="575"/>
      <c r="AA15" s="545"/>
      <c r="AB15" s="545"/>
      <c r="AC15" s="577"/>
      <c r="AD15" s="575"/>
      <c r="AE15" s="545"/>
      <c r="AG15" s="577"/>
      <c r="AH15" s="190"/>
      <c r="AI15" s="16"/>
    </row>
    <row r="16" spans="1:40" ht="60" x14ac:dyDescent="0.2">
      <c r="A16" s="16"/>
      <c r="C16" s="139" t="s">
        <v>216</v>
      </c>
      <c r="D16" s="568" t="s">
        <v>690</v>
      </c>
      <c r="E16" s="566" t="s">
        <v>551</v>
      </c>
      <c r="F16" s="442" t="s">
        <v>593</v>
      </c>
      <c r="H16" s="568" t="s">
        <v>691</v>
      </c>
      <c r="I16" s="346" t="s">
        <v>36</v>
      </c>
      <c r="J16" s="347"/>
      <c r="K16" s="372"/>
      <c r="L16" s="139" t="str">
        <f>IF(J16=0,"Introduceți datele",IF(K16&lt;J16-1%,$AN$11,IF(K16&lt;J16,$AN$10,$AN$4)))</f>
        <v>Introduceți datele</v>
      </c>
      <c r="M16" s="343"/>
      <c r="N16" s="347"/>
      <c r="O16" s="372"/>
      <c r="P16" s="139" t="str">
        <f>IF(N16=0,"Introduceți datele",IF(O16&lt;N16-1%,$AN$11,IF(O16&lt;N16,$AN$10,$AN$4)))</f>
        <v>Introduceți datele</v>
      </c>
      <c r="Q16" s="343"/>
      <c r="R16" s="630" t="s">
        <v>758</v>
      </c>
      <c r="S16" s="631" t="s">
        <v>759</v>
      </c>
      <c r="T16" s="139" t="s">
        <v>760</v>
      </c>
      <c r="U16" s="632" t="s">
        <v>767</v>
      </c>
      <c r="V16" s="347"/>
      <c r="W16" s="372"/>
      <c r="X16" s="139" t="str">
        <f>IF(V16=0,"Introduceți datele",IF(W16&lt;V16-1%,$AN$11,IF(W16&lt;V16,$AN$10,$AN$4)))</f>
        <v>Introduceți datele</v>
      </c>
      <c r="Y16" s="343"/>
      <c r="Z16" s="347"/>
      <c r="AA16" s="372"/>
      <c r="AB16" s="139" t="str">
        <f>IF(Z16=0,"Introduceți datele",IF(AA16&lt;Z16-1%,$AN$11,IF(AA16&lt;Z16,$AN$10,$AN$4)))</f>
        <v>Introduceți datele</v>
      </c>
      <c r="AC16" s="343"/>
      <c r="AD16" s="347"/>
      <c r="AE16" s="372"/>
      <c r="AF16" s="139" t="str">
        <f>IF(AD16=0,"Introduceți datele",IF(AE16&lt;AD16-1%,$AN$11,IF(AE16&lt;AD16,$AN$10,$AN$4)))</f>
        <v>Introduceți datele</v>
      </c>
      <c r="AG16" s="343"/>
      <c r="AH16" s="190"/>
      <c r="AI16" s="16"/>
    </row>
    <row r="17" spans="1:35" x14ac:dyDescent="0.2">
      <c r="A17" s="16"/>
      <c r="C17" s="64"/>
      <c r="D17" s="373" t="s">
        <v>507</v>
      </c>
      <c r="E17" s="374"/>
      <c r="F17" s="375"/>
      <c r="G17" s="374"/>
      <c r="H17" s="375"/>
      <c r="I17" s="359"/>
      <c r="J17" s="360"/>
      <c r="K17" s="176"/>
      <c r="L17" s="371"/>
      <c r="M17" s="376"/>
      <c r="N17" s="360"/>
      <c r="O17" s="176"/>
      <c r="P17" s="371"/>
      <c r="Q17" s="376"/>
      <c r="R17" s="360"/>
      <c r="S17" s="176"/>
      <c r="T17" s="371"/>
      <c r="U17" s="376"/>
      <c r="V17" s="360"/>
      <c r="W17" s="361"/>
      <c r="X17" s="371"/>
      <c r="Y17" s="376"/>
      <c r="Z17" s="360"/>
      <c r="AA17" s="361"/>
      <c r="AB17" s="371"/>
      <c r="AC17" s="376"/>
      <c r="AD17" s="360"/>
      <c r="AE17" s="361"/>
      <c r="AF17" s="371"/>
      <c r="AG17" s="376"/>
      <c r="AH17" s="190"/>
      <c r="AI17" s="16"/>
    </row>
    <row r="18" spans="1:35" ht="48" x14ac:dyDescent="0.2">
      <c r="A18" s="16"/>
      <c r="C18" s="139" t="s">
        <v>217</v>
      </c>
      <c r="D18" s="568" t="s">
        <v>692</v>
      </c>
      <c r="E18" s="566" t="s">
        <v>698</v>
      </c>
      <c r="F18" s="442" t="s">
        <v>593</v>
      </c>
      <c r="G18" s="512"/>
      <c r="H18" s="568" t="s">
        <v>702</v>
      </c>
      <c r="I18" s="346" t="s">
        <v>199</v>
      </c>
      <c r="J18" s="350"/>
      <c r="K18" s="351"/>
      <c r="L18" s="139" t="str">
        <f>IF(J18=0,"Introduceți datele",IF(K18&lt;J18-1%,$AN$11,IF(K18&lt;J18,$AN$10,$AN$4)))</f>
        <v>Introduceți datele</v>
      </c>
      <c r="M18" s="343"/>
      <c r="N18" s="350"/>
      <c r="O18" s="351"/>
      <c r="P18" s="139" t="str">
        <f>IF(N18=0,"Introduceți datele",IF(O18&lt;N18-1%,$AN$11,IF(O18&lt;N18,$AN$10,$AN$4)))</f>
        <v>Introduceți datele</v>
      </c>
      <c r="Q18" s="343"/>
      <c r="R18" s="630"/>
      <c r="S18" s="629" t="s">
        <v>724</v>
      </c>
      <c r="T18" s="530"/>
      <c r="U18" s="343"/>
      <c r="V18" s="350"/>
      <c r="W18" s="351"/>
      <c r="X18" s="139" t="str">
        <f>IF(V18=0,"Introduceți datele",IF(W18&lt;V18-1%,$AN$11,IF(W18&lt;V18,$AN$10,$AN$4)))</f>
        <v>Introduceți datele</v>
      </c>
      <c r="Y18" s="343"/>
      <c r="Z18" s="350"/>
      <c r="AA18" s="351"/>
      <c r="AB18" s="139" t="str">
        <f>IF(Z18=0,"Introduceți datele",IF(AA18&lt;Z18-1%,$AN$11,IF(AA18&lt;Z18,$AN$10,$AN$4)))</f>
        <v>Introduceți datele</v>
      </c>
      <c r="AC18" s="343"/>
      <c r="AD18" s="350"/>
      <c r="AE18" s="351"/>
      <c r="AF18" s="139" t="str">
        <f>IF(AD18=0,"Introduceți datele",IF(AE18&lt;AD18-1%,$AN$11,IF(AE18&lt;AD18,$AN$10,$AN$4)))</f>
        <v>Introduceți datele</v>
      </c>
      <c r="AG18" s="343"/>
      <c r="AH18" s="190"/>
      <c r="AI18" s="16"/>
    </row>
    <row r="19" spans="1:35" ht="15" customHeight="1" x14ac:dyDescent="0.2">
      <c r="A19" s="16"/>
      <c r="C19" s="64"/>
      <c r="D19" s="373" t="s">
        <v>508</v>
      </c>
      <c r="E19" s="374"/>
      <c r="F19" s="375"/>
      <c r="G19" s="374"/>
      <c r="H19" s="375"/>
      <c r="I19" s="359"/>
      <c r="J19" s="360"/>
      <c r="K19" s="176"/>
      <c r="L19" s="176"/>
      <c r="M19" s="376"/>
      <c r="N19" s="360"/>
      <c r="O19" s="176"/>
      <c r="P19" s="176"/>
      <c r="Q19" s="376"/>
      <c r="R19" s="360"/>
      <c r="S19" s="176"/>
      <c r="T19" s="176"/>
      <c r="U19" s="376"/>
      <c r="V19" s="360"/>
      <c r="W19" s="361"/>
      <c r="X19" s="176"/>
      <c r="Y19" s="376"/>
      <c r="Z19" s="360"/>
      <c r="AA19" s="361"/>
      <c r="AB19" s="176"/>
      <c r="AC19" s="376"/>
      <c r="AD19" s="360"/>
      <c r="AE19" s="361"/>
      <c r="AF19" s="176"/>
      <c r="AG19" s="376"/>
      <c r="AH19" s="190"/>
      <c r="AI19" s="16"/>
    </row>
    <row r="20" spans="1:35" ht="50.25" customHeight="1" x14ac:dyDescent="0.2">
      <c r="A20" s="16"/>
      <c r="C20" s="139" t="s">
        <v>218</v>
      </c>
      <c r="D20" s="568" t="s">
        <v>693</v>
      </c>
      <c r="E20" s="566" t="s">
        <v>698</v>
      </c>
      <c r="F20" s="442" t="s">
        <v>593</v>
      </c>
      <c r="G20" s="512"/>
      <c r="H20" s="568" t="s">
        <v>646</v>
      </c>
      <c r="I20" s="68" t="s">
        <v>199</v>
      </c>
      <c r="J20" s="511"/>
      <c r="K20" s="68"/>
      <c r="L20" s="68"/>
      <c r="M20" s="68"/>
      <c r="N20" s="511"/>
      <c r="O20" s="68"/>
      <c r="P20" s="68"/>
      <c r="Q20" s="68"/>
      <c r="R20" s="68">
        <v>87</v>
      </c>
      <c r="S20" s="588">
        <v>29</v>
      </c>
      <c r="T20" s="530" t="s">
        <v>745</v>
      </c>
      <c r="U20" s="632" t="s">
        <v>761</v>
      </c>
      <c r="V20" s="511"/>
      <c r="W20" s="512"/>
      <c r="X20" s="68"/>
      <c r="Y20" s="68"/>
      <c r="Z20" s="511"/>
      <c r="AA20" s="512"/>
      <c r="AB20" s="68"/>
      <c r="AC20" s="68"/>
      <c r="AD20" s="511"/>
      <c r="AE20" s="512"/>
      <c r="AF20" s="68"/>
      <c r="AG20" s="68"/>
      <c r="AH20" s="190"/>
      <c r="AI20" s="16"/>
    </row>
    <row r="21" spans="1:35" ht="15" customHeight="1" x14ac:dyDescent="0.2">
      <c r="A21" s="16"/>
      <c r="C21" s="64"/>
      <c r="D21" s="373" t="s">
        <v>709</v>
      </c>
      <c r="E21" s="374"/>
      <c r="F21" s="375"/>
      <c r="G21" s="374"/>
      <c r="H21" s="375"/>
      <c r="I21" s="359"/>
      <c r="J21" s="360"/>
      <c r="K21" s="176"/>
      <c r="L21" s="176"/>
      <c r="M21" s="376"/>
      <c r="N21" s="360"/>
      <c r="O21" s="176"/>
      <c r="P21" s="176"/>
      <c r="Q21" s="376"/>
      <c r="R21" s="360"/>
      <c r="S21" s="176"/>
      <c r="T21" s="176"/>
      <c r="U21" s="376"/>
      <c r="V21" s="360"/>
      <c r="W21" s="361"/>
      <c r="X21" s="176"/>
      <c r="Y21" s="376"/>
      <c r="Z21" s="360"/>
      <c r="AA21" s="361"/>
      <c r="AB21" s="176"/>
      <c r="AC21" s="376"/>
      <c r="AD21" s="360"/>
      <c r="AE21" s="361"/>
      <c r="AF21" s="176"/>
      <c r="AG21" s="376"/>
      <c r="AH21" s="190"/>
      <c r="AI21" s="16"/>
    </row>
    <row r="22" spans="1:35" ht="58.5" customHeight="1" x14ac:dyDescent="0.2">
      <c r="A22" s="16"/>
      <c r="C22" s="578" t="s">
        <v>710</v>
      </c>
      <c r="D22" s="568" t="s">
        <v>762</v>
      </c>
      <c r="E22" s="566" t="s">
        <v>699</v>
      </c>
      <c r="F22" s="442" t="s">
        <v>593</v>
      </c>
      <c r="G22" s="512"/>
      <c r="H22" s="568" t="s">
        <v>703</v>
      </c>
      <c r="I22" s="511"/>
      <c r="J22" s="511"/>
      <c r="K22" s="68"/>
      <c r="L22" s="68"/>
      <c r="M22" s="68"/>
      <c r="N22" s="511"/>
      <c r="O22" s="68"/>
      <c r="P22" s="68"/>
      <c r="Q22" s="68"/>
      <c r="R22" s="68">
        <v>87</v>
      </c>
      <c r="S22" s="588">
        <v>5</v>
      </c>
      <c r="T22" s="530" t="s">
        <v>745</v>
      </c>
      <c r="U22" s="632" t="s">
        <v>763</v>
      </c>
      <c r="V22" s="511"/>
      <c r="W22" s="512"/>
      <c r="X22" s="68"/>
      <c r="Y22" s="68"/>
      <c r="Z22" s="511"/>
      <c r="AA22" s="512"/>
      <c r="AB22" s="68"/>
      <c r="AC22" s="68"/>
      <c r="AD22" s="511"/>
      <c r="AE22" s="512"/>
      <c r="AF22" s="68"/>
      <c r="AG22" s="68"/>
      <c r="AH22" s="190"/>
      <c r="AI22" s="16"/>
    </row>
    <row r="23" spans="1:35" ht="15" customHeight="1" x14ac:dyDescent="0.2">
      <c r="A23" s="16"/>
      <c r="C23" s="64"/>
      <c r="D23" s="373" t="s">
        <v>711</v>
      </c>
      <c r="E23" s="374"/>
      <c r="F23" s="375"/>
      <c r="G23" s="374"/>
      <c r="H23" s="375"/>
      <c r="I23" s="359"/>
      <c r="J23" s="360"/>
      <c r="K23" s="176"/>
      <c r="L23" s="176"/>
      <c r="M23" s="376"/>
      <c r="N23" s="360"/>
      <c r="O23" s="176"/>
      <c r="P23" s="176"/>
      <c r="Q23" s="376"/>
      <c r="R23" s="360"/>
      <c r="S23" s="176"/>
      <c r="T23" s="176"/>
      <c r="U23" s="376"/>
      <c r="V23" s="360"/>
      <c r="W23" s="361"/>
      <c r="X23" s="176"/>
      <c r="Y23" s="376"/>
      <c r="Z23" s="360"/>
      <c r="AA23" s="361"/>
      <c r="AB23" s="176"/>
      <c r="AC23" s="376"/>
      <c r="AD23" s="360"/>
      <c r="AE23" s="361"/>
      <c r="AF23" s="176"/>
      <c r="AG23" s="376"/>
      <c r="AH23" s="190"/>
      <c r="AI23" s="16"/>
    </row>
    <row r="24" spans="1:35" ht="72.75" customHeight="1" x14ac:dyDescent="0.2">
      <c r="A24" s="16"/>
      <c r="C24" s="578" t="s">
        <v>714</v>
      </c>
      <c r="D24" s="568" t="s">
        <v>694</v>
      </c>
      <c r="E24" s="566" t="s">
        <v>700</v>
      </c>
      <c r="F24" s="442" t="s">
        <v>593</v>
      </c>
      <c r="G24" s="512"/>
      <c r="H24" s="568" t="s">
        <v>704</v>
      </c>
      <c r="I24" s="511"/>
      <c r="J24" s="511"/>
      <c r="K24" s="68"/>
      <c r="L24" s="68"/>
      <c r="M24" s="68"/>
      <c r="N24" s="511"/>
      <c r="O24" s="68"/>
      <c r="P24" s="68"/>
      <c r="Q24" s="68"/>
      <c r="R24" s="511"/>
      <c r="S24" s="588">
        <v>0</v>
      </c>
      <c r="T24" s="68" t="s">
        <v>748</v>
      </c>
      <c r="U24" s="68"/>
      <c r="V24" s="511"/>
      <c r="W24" s="512"/>
      <c r="X24" s="68"/>
      <c r="Y24" s="68"/>
      <c r="Z24" s="511"/>
      <c r="AA24" s="512"/>
      <c r="AB24" s="68"/>
      <c r="AC24" s="68"/>
      <c r="AD24" s="511"/>
      <c r="AE24" s="512"/>
      <c r="AF24" s="68"/>
      <c r="AG24" s="68"/>
      <c r="AH24" s="190"/>
      <c r="AI24" s="16"/>
    </row>
    <row r="25" spans="1:35" ht="15" customHeight="1" x14ac:dyDescent="0.2">
      <c r="A25" s="16"/>
      <c r="C25" s="578"/>
      <c r="D25" s="373" t="s">
        <v>712</v>
      </c>
      <c r="E25" s="374"/>
      <c r="F25" s="375"/>
      <c r="G25" s="374"/>
      <c r="H25" s="375"/>
      <c r="I25" s="359"/>
      <c r="J25" s="360"/>
      <c r="K25" s="176"/>
      <c r="L25" s="176"/>
      <c r="M25" s="376"/>
      <c r="N25" s="360"/>
      <c r="O25" s="176"/>
      <c r="P25" s="176"/>
      <c r="Q25" s="376"/>
      <c r="R25" s="360"/>
      <c r="S25" s="176"/>
      <c r="T25" s="176"/>
      <c r="U25" s="376"/>
      <c r="V25" s="360"/>
      <c r="W25" s="361"/>
      <c r="X25" s="176"/>
      <c r="Y25" s="376"/>
      <c r="Z25" s="360"/>
      <c r="AA25" s="361"/>
      <c r="AB25" s="176"/>
      <c r="AC25" s="376"/>
      <c r="AD25" s="360"/>
      <c r="AE25" s="361"/>
      <c r="AF25" s="176"/>
      <c r="AG25" s="376"/>
      <c r="AH25" s="190"/>
      <c r="AI25" s="16"/>
    </row>
    <row r="26" spans="1:35" ht="65.25" customHeight="1" x14ac:dyDescent="0.2">
      <c r="A26" s="16"/>
      <c r="C26" s="578" t="s">
        <v>715</v>
      </c>
      <c r="D26" s="568" t="s">
        <v>695</v>
      </c>
      <c r="E26" s="566" t="s">
        <v>701</v>
      </c>
      <c r="F26" s="442" t="s">
        <v>593</v>
      </c>
      <c r="G26" s="512"/>
      <c r="H26" s="568" t="s">
        <v>705</v>
      </c>
      <c r="I26" s="511"/>
      <c r="J26" s="511"/>
      <c r="K26" s="68"/>
      <c r="L26" s="68"/>
      <c r="M26" s="68"/>
      <c r="N26" s="511"/>
      <c r="O26" s="68"/>
      <c r="P26" s="68"/>
      <c r="Q26" s="68"/>
      <c r="R26" s="68">
        <v>87</v>
      </c>
      <c r="S26" s="588">
        <v>25</v>
      </c>
      <c r="T26" s="530" t="s">
        <v>745</v>
      </c>
      <c r="U26" s="632" t="s">
        <v>764</v>
      </c>
      <c r="V26" s="511"/>
      <c r="W26" s="512"/>
      <c r="X26" s="68"/>
      <c r="Y26" s="68"/>
      <c r="Z26" s="511"/>
      <c r="AA26" s="512"/>
      <c r="AB26" s="68"/>
      <c r="AC26" s="68"/>
      <c r="AD26" s="511"/>
      <c r="AE26" s="512"/>
      <c r="AF26" s="68"/>
      <c r="AG26" s="68"/>
      <c r="AH26" s="190"/>
      <c r="AI26" s="16"/>
    </row>
    <row r="27" spans="1:35" ht="15" customHeight="1" x14ac:dyDescent="0.2">
      <c r="A27" s="16"/>
      <c r="C27" s="578"/>
      <c r="D27" s="373" t="s">
        <v>713</v>
      </c>
      <c r="E27" s="374"/>
      <c r="F27" s="375"/>
      <c r="G27" s="374"/>
      <c r="H27" s="375"/>
      <c r="I27" s="359"/>
      <c r="J27" s="360"/>
      <c r="K27" s="176"/>
      <c r="L27" s="176"/>
      <c r="M27" s="376"/>
      <c r="N27" s="360"/>
      <c r="O27" s="176"/>
      <c r="P27" s="176"/>
      <c r="Q27" s="376"/>
      <c r="R27" s="360"/>
      <c r="S27" s="176"/>
      <c r="T27" s="176"/>
      <c r="U27" s="376"/>
      <c r="V27" s="360"/>
      <c r="W27" s="361"/>
      <c r="X27" s="176"/>
      <c r="Y27" s="376"/>
      <c r="Z27" s="360"/>
      <c r="AA27" s="361"/>
      <c r="AB27" s="176"/>
      <c r="AC27" s="376"/>
      <c r="AD27" s="360"/>
      <c r="AE27" s="361"/>
      <c r="AF27" s="176"/>
      <c r="AG27" s="376"/>
      <c r="AH27" s="190"/>
      <c r="AI27" s="16"/>
    </row>
    <row r="28" spans="1:35" ht="60" x14ac:dyDescent="0.2">
      <c r="A28" s="16"/>
      <c r="C28" s="578" t="s">
        <v>716</v>
      </c>
      <c r="D28" s="568" t="s">
        <v>696</v>
      </c>
      <c r="E28" s="566" t="s">
        <v>699</v>
      </c>
      <c r="F28" s="442" t="s">
        <v>593</v>
      </c>
      <c r="G28" s="512"/>
      <c r="H28" s="568" t="s">
        <v>706</v>
      </c>
      <c r="I28" s="511"/>
      <c r="J28" s="511"/>
      <c r="K28" s="68"/>
      <c r="L28" s="68"/>
      <c r="M28" s="68"/>
      <c r="N28" s="511"/>
      <c r="O28" s="68"/>
      <c r="P28" s="68"/>
      <c r="Q28" s="68"/>
      <c r="R28" s="68">
        <v>87</v>
      </c>
      <c r="S28" s="588">
        <v>21</v>
      </c>
      <c r="T28" s="530" t="s">
        <v>745</v>
      </c>
      <c r="U28" s="632" t="s">
        <v>765</v>
      </c>
      <c r="V28" s="511"/>
      <c r="W28" s="512"/>
      <c r="X28" s="68"/>
      <c r="Y28" s="68"/>
      <c r="Z28" s="511"/>
      <c r="AA28" s="512"/>
      <c r="AB28" s="68"/>
      <c r="AC28" s="68"/>
      <c r="AD28" s="511"/>
      <c r="AE28" s="512"/>
      <c r="AF28" s="68"/>
      <c r="AG28" s="68"/>
      <c r="AH28" s="190"/>
      <c r="AI28" s="16"/>
    </row>
    <row r="29" spans="1:35" x14ac:dyDescent="0.2">
      <c r="A29" s="16"/>
      <c r="C29" s="578"/>
      <c r="D29" s="373" t="s">
        <v>717</v>
      </c>
      <c r="E29" s="374"/>
      <c r="F29" s="375"/>
      <c r="G29" s="374"/>
      <c r="H29" s="375"/>
      <c r="I29" s="359"/>
      <c r="J29" s="360"/>
      <c r="K29" s="176"/>
      <c r="L29" s="176"/>
      <c r="M29" s="376"/>
      <c r="N29" s="360"/>
      <c r="O29" s="176"/>
      <c r="P29" s="176"/>
      <c r="Q29" s="376"/>
      <c r="R29" s="360"/>
      <c r="S29" s="176"/>
      <c r="T29" s="176"/>
      <c r="U29" s="376"/>
      <c r="V29" s="360"/>
      <c r="W29" s="361"/>
      <c r="X29" s="176"/>
      <c r="Y29" s="376"/>
      <c r="Z29" s="360"/>
      <c r="AA29" s="361"/>
      <c r="AB29" s="176"/>
      <c r="AC29" s="376"/>
      <c r="AD29" s="360"/>
      <c r="AE29" s="361"/>
      <c r="AF29" s="176"/>
      <c r="AG29" s="376"/>
      <c r="AH29" s="190"/>
      <c r="AI29" s="16"/>
    </row>
    <row r="30" spans="1:35" ht="48" x14ac:dyDescent="0.2">
      <c r="A30" s="16"/>
      <c r="C30" s="578" t="s">
        <v>718</v>
      </c>
      <c r="D30" s="568" t="s">
        <v>697</v>
      </c>
      <c r="E30" s="566" t="s">
        <v>699</v>
      </c>
      <c r="F30" s="442" t="s">
        <v>593</v>
      </c>
      <c r="G30" s="512"/>
      <c r="H30" s="568" t="s">
        <v>707</v>
      </c>
      <c r="I30" s="511"/>
      <c r="J30" s="511"/>
      <c r="K30" s="68"/>
      <c r="L30" s="68"/>
      <c r="M30" s="68"/>
      <c r="N30" s="511"/>
      <c r="O30" s="68"/>
      <c r="P30" s="68"/>
      <c r="Q30" s="68"/>
      <c r="R30" s="68">
        <v>87</v>
      </c>
      <c r="S30" s="588">
        <v>22</v>
      </c>
      <c r="T30" s="530" t="s">
        <v>745</v>
      </c>
      <c r="U30" s="632" t="s">
        <v>766</v>
      </c>
      <c r="V30" s="511"/>
      <c r="W30" s="512"/>
      <c r="X30" s="68"/>
      <c r="Y30" s="68"/>
      <c r="Z30" s="511"/>
      <c r="AA30" s="512"/>
      <c r="AB30" s="68"/>
      <c r="AC30" s="68"/>
      <c r="AD30" s="511"/>
      <c r="AE30" s="512"/>
      <c r="AF30" s="68"/>
      <c r="AG30" s="68"/>
      <c r="AH30" s="190"/>
      <c r="AI30" s="16"/>
    </row>
    <row r="31" spans="1:35" x14ac:dyDescent="0.2">
      <c r="A31" s="16"/>
      <c r="C31" s="578"/>
      <c r="D31" s="579"/>
      <c r="E31" s="511"/>
      <c r="F31" s="580"/>
      <c r="G31" s="511"/>
      <c r="H31" s="580"/>
      <c r="I31" s="511"/>
      <c r="J31" s="359"/>
      <c r="K31" s="176"/>
      <c r="L31" s="176"/>
      <c r="M31" s="176"/>
      <c r="N31" s="359"/>
      <c r="O31" s="176"/>
      <c r="P31" s="176"/>
      <c r="Q31" s="176"/>
      <c r="R31" s="359"/>
      <c r="S31" s="176"/>
      <c r="T31" s="176"/>
      <c r="U31" s="176"/>
      <c r="V31" s="359"/>
      <c r="W31" s="361"/>
      <c r="X31" s="176"/>
      <c r="Y31" s="176"/>
      <c r="Z31" s="359"/>
      <c r="AA31" s="361"/>
      <c r="AB31" s="176"/>
      <c r="AC31" s="176"/>
      <c r="AD31" s="359"/>
      <c r="AE31" s="361"/>
      <c r="AF31" s="176"/>
      <c r="AG31" s="176"/>
      <c r="AH31" s="190"/>
      <c r="AI31" s="16"/>
    </row>
    <row r="32" spans="1:35" x14ac:dyDescent="0.2">
      <c r="A32" s="16"/>
      <c r="C32" s="578"/>
      <c r="D32" s="579"/>
      <c r="E32" s="511"/>
      <c r="F32" s="580"/>
      <c r="G32" s="511"/>
      <c r="H32" s="580"/>
      <c r="I32" s="511"/>
      <c r="J32" s="359"/>
      <c r="K32" s="176"/>
      <c r="L32" s="176"/>
      <c r="M32" s="176"/>
      <c r="N32" s="359"/>
      <c r="O32" s="176"/>
      <c r="P32" s="176"/>
      <c r="Q32" s="176"/>
      <c r="R32" s="359"/>
      <c r="S32" s="176"/>
      <c r="T32" s="176"/>
      <c r="U32" s="176"/>
      <c r="V32" s="359"/>
      <c r="W32" s="361"/>
      <c r="X32" s="176"/>
      <c r="Y32" s="176"/>
      <c r="Z32" s="359"/>
      <c r="AA32" s="361"/>
      <c r="AB32" s="176"/>
      <c r="AC32" s="176"/>
      <c r="AD32" s="359"/>
      <c r="AE32" s="361"/>
      <c r="AF32" s="176"/>
      <c r="AG32" s="176"/>
      <c r="AH32" s="190"/>
      <c r="AI32" s="16"/>
    </row>
    <row r="33" spans="1:36" x14ac:dyDescent="0.2">
      <c r="A33" s="16"/>
      <c r="C33" s="578"/>
      <c r="D33" s="579"/>
      <c r="E33" s="511"/>
      <c r="F33" s="580"/>
      <c r="G33" s="511"/>
      <c r="H33" s="580"/>
      <c r="I33" s="511"/>
      <c r="J33" s="359"/>
      <c r="K33" s="176"/>
      <c r="L33" s="176"/>
      <c r="M33" s="376"/>
      <c r="N33" s="360"/>
      <c r="O33" s="176"/>
      <c r="P33" s="176"/>
      <c r="Q33" s="376"/>
      <c r="R33" s="360"/>
      <c r="S33" s="176"/>
      <c r="T33" s="176"/>
      <c r="U33" s="376"/>
      <c r="V33" s="360"/>
      <c r="W33" s="361"/>
      <c r="X33" s="176"/>
      <c r="Y33" s="376"/>
      <c r="Z33" s="360"/>
      <c r="AA33" s="361"/>
      <c r="AB33" s="176"/>
      <c r="AC33" s="376"/>
      <c r="AD33" s="360"/>
      <c r="AE33" s="361"/>
      <c r="AF33" s="176"/>
      <c r="AG33" s="376"/>
      <c r="AH33" s="190"/>
      <c r="AI33" s="16"/>
    </row>
    <row r="36" spans="1:36" ht="49.5" customHeight="1" x14ac:dyDescent="0.2">
      <c r="B36" s="223"/>
      <c r="C36" s="223"/>
      <c r="D36" s="223"/>
      <c r="E36" s="223"/>
      <c r="F36" s="364"/>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J36" s="18"/>
    </row>
    <row r="37" spans="1:36" x14ac:dyDescent="0.2">
      <c r="B37" s="223"/>
      <c r="C37" s="223"/>
      <c r="D37" s="223"/>
      <c r="E37" s="223"/>
      <c r="F37" s="364"/>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J37" s="18"/>
    </row>
    <row r="38" spans="1:36" ht="12.75" customHeight="1" x14ac:dyDescent="0.2">
      <c r="B38" s="223"/>
      <c r="C38" s="223"/>
      <c r="D38" s="223"/>
      <c r="E38" s="223"/>
      <c r="F38" s="364"/>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J38" s="18"/>
    </row>
    <row r="39" spans="1:36" ht="75.75" customHeight="1" x14ac:dyDescent="0.2">
      <c r="B39" s="223"/>
      <c r="C39" s="223"/>
      <c r="D39" s="223"/>
      <c r="E39" s="223"/>
      <c r="F39" s="364"/>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J39" s="18"/>
    </row>
    <row r="40" spans="1:36" ht="13.5" customHeight="1" x14ac:dyDescent="0.2">
      <c r="B40" s="223"/>
      <c r="C40" s="223"/>
      <c r="D40" s="223"/>
      <c r="E40" s="223"/>
      <c r="F40" s="364"/>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J40" s="18"/>
    </row>
    <row r="41" spans="1:36" x14ac:dyDescent="0.2">
      <c r="B41" s="223"/>
      <c r="C41" s="223"/>
      <c r="D41" s="223"/>
      <c r="E41" s="223"/>
      <c r="F41" s="364"/>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J41" s="18"/>
    </row>
    <row r="42" spans="1:36" ht="39" customHeight="1" x14ac:dyDescent="0.2">
      <c r="B42" s="223"/>
      <c r="C42" s="223"/>
      <c r="D42" s="223"/>
      <c r="E42" s="223"/>
      <c r="F42" s="364"/>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J42" s="18"/>
    </row>
    <row r="43" spans="1:36" ht="75.75" customHeight="1" x14ac:dyDescent="0.2">
      <c r="B43" s="223"/>
      <c r="C43" s="223"/>
      <c r="D43" s="223"/>
      <c r="E43" s="223"/>
      <c r="F43" s="364"/>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J43" s="18"/>
    </row>
    <row r="44" spans="1:36" x14ac:dyDescent="0.2">
      <c r="B44" s="223"/>
      <c r="C44" s="223"/>
      <c r="D44" s="223"/>
      <c r="E44" s="223"/>
      <c r="F44" s="364"/>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J44" s="18"/>
    </row>
    <row r="45" spans="1:36" x14ac:dyDescent="0.2">
      <c r="B45" s="223"/>
      <c r="C45" s="223"/>
      <c r="D45" s="223"/>
      <c r="E45" s="223"/>
      <c r="F45" s="364"/>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J45" s="18"/>
    </row>
    <row r="46" spans="1:36" ht="37.5" customHeight="1" x14ac:dyDescent="0.2">
      <c r="B46" s="223"/>
      <c r="C46" s="223"/>
      <c r="D46" s="223"/>
      <c r="E46" s="223"/>
      <c r="F46" s="364"/>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J46" s="18"/>
    </row>
    <row r="47" spans="1:36" x14ac:dyDescent="0.2">
      <c r="B47" s="223"/>
      <c r="C47" s="223"/>
      <c r="D47" s="223"/>
      <c r="E47" s="223"/>
      <c r="F47" s="364"/>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J47" s="18"/>
    </row>
    <row r="48" spans="1:36" x14ac:dyDescent="0.2">
      <c r="B48" s="223"/>
      <c r="C48" s="223"/>
      <c r="D48" s="223"/>
      <c r="E48" s="223"/>
      <c r="F48" s="364"/>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J48" s="18"/>
    </row>
    <row r="49" spans="2:36" ht="38.25" customHeight="1" x14ac:dyDescent="0.2">
      <c r="B49" s="223"/>
      <c r="C49" s="223"/>
      <c r="D49" s="223"/>
      <c r="E49" s="223"/>
      <c r="F49" s="364"/>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J49" s="18"/>
    </row>
    <row r="50" spans="2:36" x14ac:dyDescent="0.2">
      <c r="B50" s="223"/>
      <c r="C50" s="223"/>
      <c r="D50" s="223"/>
      <c r="E50" s="223"/>
      <c r="F50" s="364"/>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J50" s="18"/>
    </row>
    <row r="51" spans="2:36" ht="75.75" customHeight="1" x14ac:dyDescent="0.2">
      <c r="B51" s="223"/>
      <c r="C51" s="223"/>
      <c r="D51" s="223"/>
      <c r="E51" s="223"/>
      <c r="F51" s="364"/>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J51" s="18"/>
    </row>
    <row r="52" spans="2:36" x14ac:dyDescent="0.2">
      <c r="B52" s="223"/>
      <c r="C52" s="223"/>
      <c r="D52" s="223"/>
      <c r="E52" s="223"/>
      <c r="F52" s="364"/>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J52" s="18"/>
    </row>
    <row r="53" spans="2:36" x14ac:dyDescent="0.2">
      <c r="B53" s="223"/>
      <c r="C53" s="223"/>
      <c r="D53" s="223"/>
      <c r="E53" s="223"/>
      <c r="F53" s="364"/>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J53" s="18"/>
    </row>
    <row r="54" spans="2:36" ht="50.25" customHeight="1" x14ac:dyDescent="0.2">
      <c r="B54" s="223"/>
      <c r="C54" s="223"/>
      <c r="D54" s="223"/>
      <c r="E54" s="223"/>
      <c r="F54" s="364"/>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J54" s="18"/>
    </row>
    <row r="55" spans="2:36" x14ac:dyDescent="0.2">
      <c r="B55" s="223"/>
      <c r="C55" s="223"/>
      <c r="D55" s="223"/>
      <c r="E55" s="223"/>
      <c r="F55" s="364"/>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J55" s="18"/>
    </row>
    <row r="56" spans="2:36" ht="38.25" customHeight="1" x14ac:dyDescent="0.2">
      <c r="B56" s="223"/>
      <c r="C56" s="223"/>
      <c r="D56" s="223"/>
      <c r="E56" s="223"/>
      <c r="F56" s="364"/>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J56" s="18"/>
    </row>
    <row r="57" spans="2:36" x14ac:dyDescent="0.2">
      <c r="B57" s="223"/>
      <c r="C57" s="223"/>
      <c r="D57" s="223"/>
      <c r="E57" s="223"/>
      <c r="F57" s="364"/>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J57" s="18"/>
    </row>
    <row r="58" spans="2:36" ht="12.75" customHeight="1" x14ac:dyDescent="0.2">
      <c r="B58" s="223"/>
      <c r="C58" s="223"/>
      <c r="D58" s="223"/>
      <c r="E58" s="223"/>
      <c r="F58" s="364"/>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J58" s="18"/>
    </row>
    <row r="59" spans="2:36" ht="25.5" customHeight="1" x14ac:dyDescent="0.2">
      <c r="B59" s="223"/>
      <c r="C59" s="223"/>
      <c r="D59" s="223"/>
      <c r="E59" s="223"/>
      <c r="F59" s="364"/>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J59" s="18"/>
    </row>
    <row r="60" spans="2:36" x14ac:dyDescent="0.2">
      <c r="B60" s="223"/>
      <c r="C60" s="223"/>
      <c r="D60" s="223"/>
      <c r="E60" s="223"/>
      <c r="F60" s="364"/>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J60" s="18"/>
    </row>
    <row r="61" spans="2:36" x14ac:dyDescent="0.2">
      <c r="B61" s="223"/>
      <c r="C61" s="223"/>
      <c r="D61" s="223"/>
      <c r="E61" s="223"/>
      <c r="F61" s="364"/>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J61" s="18"/>
    </row>
    <row r="62" spans="2:36" x14ac:dyDescent="0.2">
      <c r="B62" s="223"/>
      <c r="C62" s="223"/>
      <c r="D62" s="223"/>
      <c r="E62" s="223"/>
      <c r="F62" s="364"/>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J62" s="18"/>
    </row>
    <row r="63" spans="2:36" x14ac:dyDescent="0.2">
      <c r="B63" s="223"/>
      <c r="C63" s="223"/>
      <c r="D63" s="223"/>
      <c r="E63" s="223"/>
      <c r="F63" s="364"/>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J63" s="18"/>
    </row>
    <row r="64" spans="2:36" x14ac:dyDescent="0.2">
      <c r="B64" s="223"/>
      <c r="C64" s="223"/>
      <c r="D64" s="223"/>
      <c r="E64" s="223"/>
      <c r="F64" s="364"/>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J64" s="18"/>
    </row>
    <row r="65" spans="2:36" x14ac:dyDescent="0.2">
      <c r="B65" s="223"/>
      <c r="C65" s="223"/>
      <c r="D65" s="223"/>
      <c r="E65" s="223"/>
      <c r="F65" s="364"/>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J65" s="18"/>
    </row>
    <row r="66" spans="2:36" x14ac:dyDescent="0.2">
      <c r="B66" s="223"/>
      <c r="C66" s="223"/>
      <c r="D66" s="223"/>
      <c r="E66" s="223"/>
      <c r="F66" s="364"/>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J66" s="18"/>
    </row>
    <row r="67" spans="2:36" ht="12.75" customHeight="1" x14ac:dyDescent="0.2">
      <c r="B67" s="223"/>
      <c r="C67" s="223"/>
      <c r="D67" s="223"/>
      <c r="E67" s="223"/>
      <c r="F67" s="364"/>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J67" s="18"/>
    </row>
    <row r="68" spans="2:36" x14ac:dyDescent="0.2">
      <c r="B68" s="223"/>
      <c r="C68" s="223"/>
      <c r="D68" s="223"/>
      <c r="E68" s="223"/>
      <c r="F68" s="364"/>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J68" s="18"/>
    </row>
    <row r="69" spans="2:36" x14ac:dyDescent="0.2">
      <c r="B69" s="223"/>
      <c r="C69" s="223"/>
      <c r="D69" s="223"/>
      <c r="E69" s="223"/>
      <c r="F69" s="364"/>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J69" s="18"/>
    </row>
    <row r="70" spans="2:36" x14ac:dyDescent="0.2">
      <c r="B70" s="223"/>
      <c r="C70" s="223"/>
      <c r="D70" s="223"/>
      <c r="E70" s="223"/>
      <c r="F70" s="364"/>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J70" s="18"/>
    </row>
    <row r="71" spans="2:36" x14ac:dyDescent="0.2">
      <c r="B71" s="223"/>
      <c r="C71" s="223"/>
      <c r="D71" s="223"/>
      <c r="E71" s="223"/>
      <c r="F71" s="364"/>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J71" s="18"/>
    </row>
    <row r="72" spans="2:36" x14ac:dyDescent="0.2">
      <c r="B72" s="223"/>
      <c r="C72" s="223"/>
      <c r="D72" s="223"/>
      <c r="E72" s="223"/>
      <c r="F72" s="364"/>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J72" s="18"/>
    </row>
    <row r="73" spans="2:36" x14ac:dyDescent="0.2">
      <c r="B73" s="223"/>
      <c r="C73" s="223"/>
      <c r="D73" s="223"/>
      <c r="E73" s="223"/>
      <c r="F73" s="364"/>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J73" s="18"/>
    </row>
    <row r="74" spans="2:36" x14ac:dyDescent="0.2">
      <c r="B74" s="223"/>
      <c r="C74" s="223"/>
      <c r="D74" s="223"/>
      <c r="E74" s="223"/>
      <c r="F74" s="364"/>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J74" s="18"/>
    </row>
    <row r="75" spans="2:36" ht="12.75" customHeight="1" x14ac:dyDescent="0.2">
      <c r="B75" s="223"/>
      <c r="C75" s="223"/>
      <c r="D75" s="223"/>
      <c r="E75" s="223"/>
      <c r="F75" s="364"/>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J75" s="18"/>
    </row>
    <row r="76" spans="2:36" ht="25.5" customHeight="1" x14ac:dyDescent="0.2">
      <c r="B76" s="223"/>
      <c r="C76" s="223"/>
      <c r="D76" s="223"/>
      <c r="E76" s="223"/>
      <c r="F76" s="364"/>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J76" s="18"/>
    </row>
    <row r="77" spans="2:36" x14ac:dyDescent="0.2">
      <c r="B77" s="223"/>
      <c r="C77" s="223"/>
      <c r="D77" s="223"/>
      <c r="E77" s="223"/>
      <c r="F77" s="364"/>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J77" s="18"/>
    </row>
    <row r="78" spans="2:36" x14ac:dyDescent="0.2">
      <c r="B78" s="223"/>
      <c r="C78" s="223"/>
      <c r="D78" s="223"/>
      <c r="E78" s="223"/>
      <c r="F78" s="364"/>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J78" s="18"/>
    </row>
    <row r="79" spans="2:36" x14ac:dyDescent="0.2">
      <c r="B79" s="223"/>
      <c r="C79" s="223"/>
      <c r="D79" s="223"/>
      <c r="E79" s="223"/>
      <c r="F79" s="364"/>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J79" s="18"/>
    </row>
    <row r="80" spans="2:36" x14ac:dyDescent="0.2">
      <c r="B80" s="223"/>
      <c r="C80" s="223"/>
      <c r="D80" s="223"/>
      <c r="E80" s="223"/>
      <c r="F80" s="364"/>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J80" s="18"/>
    </row>
    <row r="81" spans="2:36" x14ac:dyDescent="0.2">
      <c r="B81" s="223"/>
      <c r="C81" s="223"/>
      <c r="D81" s="223"/>
      <c r="E81" s="223"/>
      <c r="F81" s="364"/>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J81" s="18"/>
    </row>
    <row r="82" spans="2:36" ht="25.5" customHeight="1" x14ac:dyDescent="0.2">
      <c r="B82" s="223"/>
      <c r="C82" s="223"/>
      <c r="D82" s="223"/>
      <c r="E82" s="223"/>
      <c r="F82" s="364"/>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J82" s="18"/>
    </row>
    <row r="83" spans="2:36" x14ac:dyDescent="0.2">
      <c r="B83" s="223"/>
      <c r="C83" s="223"/>
      <c r="D83" s="223"/>
      <c r="E83" s="223"/>
      <c r="F83" s="364"/>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J83" s="18"/>
    </row>
    <row r="84" spans="2:36" x14ac:dyDescent="0.2">
      <c r="B84" s="223"/>
      <c r="C84" s="223"/>
      <c r="D84" s="223"/>
      <c r="E84" s="223"/>
      <c r="F84" s="364"/>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J84" s="18"/>
    </row>
    <row r="85" spans="2:36" x14ac:dyDescent="0.2">
      <c r="B85" s="223"/>
      <c r="C85" s="223"/>
      <c r="D85" s="223"/>
      <c r="E85" s="223"/>
      <c r="F85" s="364"/>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J85" s="18"/>
    </row>
    <row r="86" spans="2:36" ht="12.75" customHeight="1" x14ac:dyDescent="0.2">
      <c r="B86" s="223"/>
      <c r="C86" s="223"/>
      <c r="D86" s="223"/>
      <c r="E86" s="223"/>
      <c r="F86" s="364"/>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J86" s="18"/>
    </row>
    <row r="87" spans="2:36" ht="25.5" customHeight="1" x14ac:dyDescent="0.2">
      <c r="B87" s="223"/>
      <c r="C87" s="223"/>
      <c r="D87" s="223"/>
      <c r="E87" s="223"/>
      <c r="F87" s="364"/>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J87" s="18"/>
    </row>
    <row r="88" spans="2:36" x14ac:dyDescent="0.2">
      <c r="B88" s="223"/>
      <c r="C88" s="223"/>
      <c r="D88" s="223"/>
      <c r="E88" s="223"/>
      <c r="F88" s="364"/>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J88" s="18"/>
    </row>
    <row r="89" spans="2:36" x14ac:dyDescent="0.2">
      <c r="B89" s="223"/>
      <c r="C89" s="223"/>
      <c r="D89" s="223"/>
      <c r="E89" s="223"/>
      <c r="F89" s="364"/>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J89" s="18"/>
    </row>
    <row r="90" spans="2:36" x14ac:dyDescent="0.2">
      <c r="B90" s="223"/>
      <c r="C90" s="223"/>
      <c r="D90" s="223"/>
      <c r="E90" s="223"/>
      <c r="F90" s="364"/>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J90" s="18"/>
    </row>
    <row r="91" spans="2:36" x14ac:dyDescent="0.2">
      <c r="B91" s="223"/>
      <c r="C91" s="223"/>
      <c r="D91" s="223"/>
      <c r="E91" s="223"/>
      <c r="F91" s="364"/>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J91" s="18"/>
    </row>
    <row r="92" spans="2:36" x14ac:dyDescent="0.2">
      <c r="B92" s="223"/>
      <c r="C92" s="223"/>
      <c r="D92" s="223"/>
      <c r="E92" s="223"/>
      <c r="F92" s="364"/>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J92" s="18"/>
    </row>
    <row r="93" spans="2:36" x14ac:dyDescent="0.2">
      <c r="B93" s="223"/>
      <c r="C93" s="223"/>
      <c r="D93" s="223"/>
      <c r="E93" s="223"/>
      <c r="F93" s="364"/>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J93" s="18"/>
    </row>
    <row r="94" spans="2:36" x14ac:dyDescent="0.2">
      <c r="B94" s="223"/>
      <c r="C94" s="223"/>
      <c r="D94" s="223"/>
      <c r="E94" s="223"/>
      <c r="F94" s="364"/>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J94" s="18"/>
    </row>
    <row r="95" spans="2:36" ht="63" customHeight="1" x14ac:dyDescent="0.2">
      <c r="B95" s="223"/>
      <c r="C95" s="223"/>
      <c r="D95" s="223"/>
      <c r="E95" s="223"/>
      <c r="F95" s="364"/>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J95" s="18"/>
    </row>
    <row r="96" spans="2:36" x14ac:dyDescent="0.2">
      <c r="B96" s="223"/>
      <c r="C96" s="223"/>
      <c r="D96" s="223"/>
      <c r="E96" s="223"/>
      <c r="F96" s="364"/>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J96" s="18"/>
    </row>
    <row r="97" spans="2:36" ht="25.5" customHeight="1" x14ac:dyDescent="0.2">
      <c r="B97" s="223"/>
      <c r="C97" s="223"/>
      <c r="D97" s="223"/>
      <c r="E97" s="223"/>
      <c r="F97" s="364"/>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J97" s="18"/>
    </row>
    <row r="98" spans="2:36" x14ac:dyDescent="0.2">
      <c r="B98" s="223"/>
      <c r="C98" s="223"/>
      <c r="D98" s="223"/>
      <c r="E98" s="223"/>
      <c r="F98" s="364"/>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J98" s="18"/>
    </row>
    <row r="99" spans="2:36" x14ac:dyDescent="0.2">
      <c r="B99" s="223"/>
      <c r="C99" s="223"/>
      <c r="D99" s="223"/>
      <c r="E99" s="223"/>
      <c r="F99" s="364"/>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J99" s="18"/>
    </row>
    <row r="100" spans="2:36" x14ac:dyDescent="0.2">
      <c r="B100" s="223"/>
      <c r="C100" s="223"/>
      <c r="D100" s="223"/>
      <c r="E100" s="223"/>
      <c r="F100" s="364"/>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J100" s="18"/>
    </row>
    <row r="101" spans="2:36" x14ac:dyDescent="0.2">
      <c r="B101" s="223"/>
      <c r="C101" s="223"/>
      <c r="D101" s="223"/>
      <c r="E101" s="223"/>
      <c r="F101" s="364"/>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J101" s="18"/>
    </row>
    <row r="102" spans="2:36" x14ac:dyDescent="0.2">
      <c r="B102" s="223"/>
      <c r="C102" s="223"/>
      <c r="D102" s="223"/>
      <c r="E102" s="223"/>
      <c r="F102" s="364"/>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J102" s="18"/>
    </row>
    <row r="103" spans="2:36" x14ac:dyDescent="0.2">
      <c r="B103" s="223"/>
      <c r="C103" s="223"/>
      <c r="D103" s="223"/>
      <c r="E103" s="223"/>
      <c r="F103" s="364"/>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J103" s="18"/>
    </row>
    <row r="104" spans="2:36" x14ac:dyDescent="0.2">
      <c r="B104" s="223"/>
      <c r="C104" s="223"/>
      <c r="D104" s="223"/>
      <c r="E104" s="223"/>
      <c r="F104" s="364"/>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J104" s="18"/>
    </row>
    <row r="105" spans="2:36" x14ac:dyDescent="0.2">
      <c r="B105" s="223"/>
      <c r="C105" s="223"/>
      <c r="D105" s="223"/>
      <c r="E105" s="223"/>
      <c r="F105" s="364"/>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J105" s="18"/>
    </row>
    <row r="106" spans="2:36" x14ac:dyDescent="0.2">
      <c r="B106" s="223"/>
      <c r="C106" s="223"/>
      <c r="D106" s="223"/>
      <c r="E106" s="223"/>
      <c r="F106" s="364"/>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J106" s="18"/>
    </row>
    <row r="107" spans="2:36" x14ac:dyDescent="0.2">
      <c r="B107" s="223"/>
      <c r="C107" s="223"/>
      <c r="D107" s="223"/>
      <c r="E107" s="223"/>
      <c r="F107" s="364"/>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J107" s="18"/>
    </row>
    <row r="108" spans="2:36" ht="25.5" customHeight="1" x14ac:dyDescent="0.2">
      <c r="B108" s="223"/>
      <c r="C108" s="223"/>
      <c r="D108" s="223"/>
      <c r="E108" s="223"/>
      <c r="F108" s="364"/>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J108" s="18"/>
    </row>
    <row r="109" spans="2:36" x14ac:dyDescent="0.2">
      <c r="B109" s="223"/>
      <c r="C109" s="223"/>
      <c r="D109" s="223"/>
      <c r="E109" s="223"/>
      <c r="F109" s="364"/>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J109" s="18"/>
    </row>
    <row r="110" spans="2:36" x14ac:dyDescent="0.2">
      <c r="B110" s="223"/>
      <c r="C110" s="223"/>
      <c r="D110" s="223"/>
      <c r="E110" s="223"/>
      <c r="F110" s="364"/>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J110" s="18"/>
    </row>
    <row r="111" spans="2:36" x14ac:dyDescent="0.2">
      <c r="B111" s="223"/>
      <c r="C111" s="223"/>
      <c r="D111" s="223"/>
      <c r="E111" s="223"/>
      <c r="F111" s="364"/>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J111" s="18"/>
    </row>
    <row r="112" spans="2:36" x14ac:dyDescent="0.2">
      <c r="B112" s="223"/>
      <c r="C112" s="223"/>
      <c r="D112" s="223"/>
      <c r="E112" s="223"/>
      <c r="F112" s="364"/>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J112" s="18"/>
    </row>
    <row r="113" spans="2:36" ht="25.5" customHeight="1" x14ac:dyDescent="0.2">
      <c r="B113" s="223"/>
      <c r="C113" s="223"/>
      <c r="D113" s="223"/>
      <c r="E113" s="223"/>
      <c r="F113" s="364"/>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J113" s="18"/>
    </row>
    <row r="114" spans="2:36" x14ac:dyDescent="0.2">
      <c r="B114" s="223"/>
      <c r="C114" s="223"/>
      <c r="D114" s="223"/>
      <c r="E114" s="223"/>
      <c r="F114" s="364"/>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J114" s="18"/>
    </row>
    <row r="115" spans="2:36" x14ac:dyDescent="0.2">
      <c r="B115" s="223"/>
      <c r="C115" s="223"/>
      <c r="D115" s="223"/>
      <c r="E115" s="223"/>
      <c r="F115" s="364"/>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J115" s="18"/>
    </row>
    <row r="116" spans="2:36" x14ac:dyDescent="0.2">
      <c r="B116" s="223"/>
      <c r="C116" s="223"/>
      <c r="D116" s="223"/>
      <c r="E116" s="223"/>
      <c r="F116" s="364"/>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J116" s="18"/>
    </row>
    <row r="117" spans="2:36" x14ac:dyDescent="0.2">
      <c r="B117" s="223"/>
      <c r="C117" s="223"/>
      <c r="D117" s="223"/>
      <c r="E117" s="223"/>
      <c r="F117" s="364"/>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J117" s="18"/>
    </row>
    <row r="118" spans="2:36" x14ac:dyDescent="0.2">
      <c r="B118" s="223"/>
      <c r="C118" s="223"/>
      <c r="D118" s="223"/>
      <c r="E118" s="223"/>
      <c r="F118" s="364"/>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J118" s="18"/>
    </row>
    <row r="119" spans="2:36" x14ac:dyDescent="0.2">
      <c r="B119" s="223"/>
      <c r="C119" s="223"/>
      <c r="D119" s="223"/>
      <c r="E119" s="223"/>
      <c r="F119" s="364"/>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J119" s="18"/>
    </row>
    <row r="120" spans="2:36" x14ac:dyDescent="0.2">
      <c r="B120" s="223"/>
      <c r="C120" s="223"/>
      <c r="D120" s="223"/>
      <c r="E120" s="223"/>
      <c r="F120" s="364"/>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J120" s="18"/>
    </row>
    <row r="121" spans="2:36" x14ac:dyDescent="0.2">
      <c r="B121" s="223"/>
      <c r="C121" s="223"/>
      <c r="D121" s="223"/>
      <c r="E121" s="223"/>
      <c r="F121" s="364"/>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J121" s="18"/>
    </row>
    <row r="122" spans="2:36" x14ac:dyDescent="0.2">
      <c r="B122" s="223"/>
      <c r="C122" s="223"/>
      <c r="D122" s="223"/>
      <c r="E122" s="223"/>
      <c r="F122" s="364"/>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J122" s="18"/>
    </row>
    <row r="123" spans="2:36" x14ac:dyDescent="0.2">
      <c r="B123" s="223"/>
      <c r="C123" s="223"/>
      <c r="D123" s="223"/>
      <c r="E123" s="223"/>
      <c r="F123" s="364"/>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J123" s="18"/>
    </row>
    <row r="124" spans="2:36" x14ac:dyDescent="0.2">
      <c r="B124" s="223"/>
      <c r="C124" s="223"/>
      <c r="D124" s="223"/>
      <c r="E124" s="223"/>
      <c r="F124" s="364"/>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J124" s="18"/>
    </row>
    <row r="125" spans="2:36" ht="25.5" customHeight="1" x14ac:dyDescent="0.2">
      <c r="B125" s="223"/>
      <c r="C125" s="223"/>
      <c r="D125" s="223"/>
      <c r="E125" s="223"/>
      <c r="F125" s="364"/>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J125" s="18"/>
    </row>
    <row r="126" spans="2:36" ht="60.75" customHeight="1" x14ac:dyDescent="0.2">
      <c r="B126" s="223"/>
      <c r="C126" s="223"/>
      <c r="D126" s="223"/>
      <c r="E126" s="223"/>
      <c r="F126" s="364"/>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J126" s="18"/>
    </row>
    <row r="127" spans="2:36" x14ac:dyDescent="0.2">
      <c r="B127" s="223"/>
      <c r="C127" s="223"/>
      <c r="D127" s="223"/>
      <c r="E127" s="223"/>
      <c r="F127" s="364"/>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J127" s="18"/>
    </row>
    <row r="128" spans="2:36" x14ac:dyDescent="0.2">
      <c r="B128" s="223"/>
      <c r="C128" s="223"/>
      <c r="D128" s="223"/>
      <c r="E128" s="223"/>
      <c r="F128" s="364"/>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J128" s="18"/>
    </row>
    <row r="129" spans="2:36" ht="38.25" customHeight="1" x14ac:dyDescent="0.2">
      <c r="B129" s="223"/>
      <c r="C129" s="223"/>
      <c r="D129" s="223"/>
      <c r="E129" s="223"/>
      <c r="F129" s="364"/>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J129" s="18"/>
    </row>
    <row r="130" spans="2:36" x14ac:dyDescent="0.2">
      <c r="B130" s="223"/>
      <c r="C130" s="223"/>
      <c r="D130" s="223"/>
      <c r="E130" s="223"/>
      <c r="F130" s="364"/>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J130" s="18"/>
    </row>
    <row r="131" spans="2:36" x14ac:dyDescent="0.2">
      <c r="B131" s="223"/>
      <c r="C131" s="223"/>
      <c r="D131" s="223"/>
      <c r="E131" s="223"/>
      <c r="F131" s="364"/>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J131" s="18"/>
    </row>
    <row r="132" spans="2:36" x14ac:dyDescent="0.2">
      <c r="B132" s="223"/>
      <c r="C132" s="223"/>
      <c r="D132" s="223"/>
      <c r="E132" s="223"/>
      <c r="F132" s="364"/>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J132" s="18"/>
    </row>
    <row r="133" spans="2:36" ht="51" customHeight="1" x14ac:dyDescent="0.2">
      <c r="B133" s="223"/>
      <c r="C133" s="223"/>
      <c r="D133" s="223"/>
      <c r="E133" s="223"/>
      <c r="F133" s="364"/>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J133" s="18"/>
    </row>
    <row r="134" spans="2:36" x14ac:dyDescent="0.2">
      <c r="B134" s="223"/>
      <c r="C134" s="223"/>
      <c r="D134" s="223"/>
      <c r="E134" s="223"/>
      <c r="F134" s="364"/>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J134" s="18"/>
    </row>
    <row r="135" spans="2:36" x14ac:dyDescent="0.2">
      <c r="B135" s="223"/>
      <c r="C135" s="223"/>
      <c r="D135" s="223"/>
      <c r="E135" s="223"/>
      <c r="F135" s="364"/>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J135" s="18"/>
    </row>
    <row r="136" spans="2:36" x14ac:dyDescent="0.2">
      <c r="B136" s="223"/>
      <c r="C136" s="223"/>
      <c r="D136" s="223"/>
      <c r="E136" s="223"/>
      <c r="F136" s="364"/>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J136" s="18"/>
    </row>
    <row r="137" spans="2:36" x14ac:dyDescent="0.2">
      <c r="B137" s="223"/>
      <c r="C137" s="223"/>
      <c r="D137" s="223"/>
      <c r="E137" s="223"/>
      <c r="F137" s="364"/>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J137" s="18"/>
    </row>
    <row r="138" spans="2:36" x14ac:dyDescent="0.2">
      <c r="B138" s="223"/>
      <c r="C138" s="223"/>
      <c r="D138" s="223"/>
      <c r="E138" s="223"/>
      <c r="F138" s="364"/>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J138" s="18"/>
    </row>
    <row r="139" spans="2:36" x14ac:dyDescent="0.2">
      <c r="B139" s="223"/>
      <c r="C139" s="223"/>
      <c r="D139" s="223"/>
      <c r="E139" s="223"/>
      <c r="F139" s="364"/>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J139" s="18"/>
    </row>
    <row r="140" spans="2:36" ht="25.5" customHeight="1" x14ac:dyDescent="0.2">
      <c r="B140" s="223"/>
      <c r="C140" s="223"/>
      <c r="D140" s="223"/>
      <c r="E140" s="223"/>
      <c r="F140" s="364"/>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J140" s="18"/>
    </row>
    <row r="141" spans="2:36" x14ac:dyDescent="0.2">
      <c r="B141" s="223"/>
      <c r="C141" s="223"/>
      <c r="D141" s="223"/>
      <c r="E141" s="223"/>
      <c r="F141" s="364"/>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J141" s="18"/>
    </row>
    <row r="142" spans="2:36" x14ac:dyDescent="0.2">
      <c r="B142" s="223"/>
      <c r="C142" s="223"/>
      <c r="D142" s="223"/>
      <c r="E142" s="223"/>
      <c r="F142" s="364"/>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J142" s="18"/>
    </row>
    <row r="143" spans="2:36" x14ac:dyDescent="0.2">
      <c r="B143" s="223"/>
      <c r="C143" s="223"/>
      <c r="D143" s="223"/>
      <c r="E143" s="223"/>
      <c r="F143" s="364"/>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J143" s="18"/>
    </row>
    <row r="144" spans="2:36" x14ac:dyDescent="0.2">
      <c r="B144" s="223"/>
      <c r="C144" s="223"/>
      <c r="D144" s="223"/>
      <c r="E144" s="223"/>
      <c r="F144" s="364"/>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J144" s="18"/>
    </row>
    <row r="145" spans="2:36" x14ac:dyDescent="0.2">
      <c r="B145" s="223"/>
      <c r="C145" s="223"/>
      <c r="D145" s="223"/>
      <c r="E145" s="223"/>
      <c r="F145" s="364"/>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J145" s="18"/>
    </row>
    <row r="146" spans="2:36" ht="25.5" customHeight="1" x14ac:dyDescent="0.2">
      <c r="B146" s="223"/>
      <c r="C146" s="223"/>
      <c r="D146" s="223"/>
      <c r="E146" s="223"/>
      <c r="F146" s="364"/>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J146" s="18"/>
    </row>
    <row r="147" spans="2:36" ht="50.25" customHeight="1" x14ac:dyDescent="0.2">
      <c r="B147" s="223"/>
      <c r="C147" s="223"/>
      <c r="D147" s="223"/>
      <c r="E147" s="223"/>
      <c r="F147" s="364"/>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J147" s="18"/>
    </row>
    <row r="148" spans="2:36" x14ac:dyDescent="0.2">
      <c r="B148" s="223"/>
      <c r="C148" s="223"/>
      <c r="D148" s="223"/>
      <c r="E148" s="223"/>
      <c r="F148" s="364"/>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J148" s="18"/>
    </row>
    <row r="149" spans="2:36" x14ac:dyDescent="0.2">
      <c r="B149" s="223"/>
      <c r="C149" s="223"/>
      <c r="D149" s="223"/>
      <c r="E149" s="223"/>
      <c r="F149" s="364"/>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J149" s="18"/>
    </row>
    <row r="150" spans="2:36" x14ac:dyDescent="0.2">
      <c r="B150" s="223"/>
      <c r="C150" s="223"/>
      <c r="D150" s="223"/>
      <c r="E150" s="223"/>
      <c r="F150" s="364"/>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J150" s="18"/>
    </row>
    <row r="151" spans="2:36" ht="37.5" customHeight="1" x14ac:dyDescent="0.2">
      <c r="B151" s="223"/>
      <c r="C151" s="223"/>
      <c r="D151" s="223"/>
      <c r="E151" s="223"/>
      <c r="F151" s="364"/>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J151" s="18"/>
    </row>
    <row r="152" spans="2:36" x14ac:dyDescent="0.2">
      <c r="B152" s="223"/>
      <c r="C152" s="223"/>
      <c r="D152" s="223"/>
      <c r="E152" s="223"/>
      <c r="F152" s="364"/>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J152" s="18"/>
    </row>
    <row r="153" spans="2:36" x14ac:dyDescent="0.2">
      <c r="B153" s="223"/>
      <c r="C153" s="223"/>
      <c r="D153" s="223"/>
      <c r="E153" s="223"/>
      <c r="F153" s="364"/>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J153" s="18"/>
    </row>
    <row r="154" spans="2:36" x14ac:dyDescent="0.2">
      <c r="B154" s="223"/>
      <c r="C154" s="223"/>
      <c r="D154" s="223"/>
      <c r="E154" s="223"/>
      <c r="F154" s="364"/>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J154" s="18"/>
    </row>
    <row r="155" spans="2:36" x14ac:dyDescent="0.2">
      <c r="B155" s="223"/>
      <c r="C155" s="223"/>
      <c r="D155" s="223"/>
      <c r="E155" s="223"/>
      <c r="F155" s="364"/>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J155" s="18"/>
    </row>
    <row r="156" spans="2:36" x14ac:dyDescent="0.2">
      <c r="B156" s="223"/>
      <c r="C156" s="223"/>
      <c r="D156" s="223"/>
      <c r="E156" s="223"/>
      <c r="F156" s="364"/>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J156" s="18"/>
    </row>
    <row r="157" spans="2:36" x14ac:dyDescent="0.2">
      <c r="B157" s="223"/>
      <c r="C157" s="223"/>
      <c r="D157" s="223"/>
      <c r="E157" s="223"/>
      <c r="F157" s="364"/>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J157" s="18"/>
    </row>
    <row r="158" spans="2:36" x14ac:dyDescent="0.2">
      <c r="B158" s="223"/>
      <c r="C158" s="223"/>
      <c r="D158" s="223"/>
      <c r="E158" s="223"/>
      <c r="F158" s="364"/>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J158" s="18"/>
    </row>
    <row r="159" spans="2:36" x14ac:dyDescent="0.2">
      <c r="B159" s="223"/>
      <c r="C159" s="223"/>
      <c r="D159" s="223"/>
      <c r="E159" s="223"/>
      <c r="F159" s="364"/>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J159" s="18"/>
    </row>
    <row r="160" spans="2:36" x14ac:dyDescent="0.2">
      <c r="B160" s="223"/>
      <c r="C160" s="223"/>
      <c r="D160" s="223"/>
      <c r="E160" s="223"/>
      <c r="F160" s="364"/>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J160" s="18"/>
    </row>
    <row r="161" spans="2:36" x14ac:dyDescent="0.2">
      <c r="B161" s="223"/>
      <c r="C161" s="223"/>
      <c r="D161" s="223"/>
      <c r="E161" s="223"/>
      <c r="F161" s="364"/>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J161" s="18"/>
    </row>
    <row r="162" spans="2:36" x14ac:dyDescent="0.2">
      <c r="B162" s="223"/>
      <c r="C162" s="223"/>
      <c r="D162" s="223"/>
      <c r="E162" s="223"/>
      <c r="F162" s="364"/>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J162" s="18"/>
    </row>
    <row r="163" spans="2:36" x14ac:dyDescent="0.2">
      <c r="B163" s="223"/>
      <c r="C163" s="223"/>
      <c r="D163" s="223"/>
      <c r="E163" s="223"/>
      <c r="F163" s="364"/>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J163" s="18"/>
    </row>
    <row r="164" spans="2:36" x14ac:dyDescent="0.2">
      <c r="B164" s="223"/>
      <c r="C164" s="223"/>
      <c r="D164" s="223"/>
      <c r="E164" s="223"/>
      <c r="F164" s="364"/>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J164" s="18"/>
    </row>
    <row r="165" spans="2:36" x14ac:dyDescent="0.2">
      <c r="B165" s="223"/>
      <c r="C165" s="223"/>
      <c r="D165" s="223"/>
      <c r="E165" s="223"/>
      <c r="F165" s="364"/>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J165" s="18"/>
    </row>
    <row r="166" spans="2:36" x14ac:dyDescent="0.2">
      <c r="B166" s="223"/>
      <c r="C166" s="223"/>
      <c r="D166" s="223"/>
      <c r="E166" s="223"/>
      <c r="F166" s="364"/>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J166" s="18"/>
    </row>
    <row r="167" spans="2:36" x14ac:dyDescent="0.2">
      <c r="B167" s="223"/>
      <c r="C167" s="223"/>
      <c r="D167" s="223"/>
      <c r="E167" s="223"/>
      <c r="F167" s="364"/>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J167" s="18"/>
    </row>
    <row r="168" spans="2:36" x14ac:dyDescent="0.2">
      <c r="B168" s="223"/>
      <c r="C168" s="223"/>
      <c r="D168" s="223"/>
      <c r="E168" s="223"/>
      <c r="F168" s="364"/>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J168" s="18"/>
    </row>
    <row r="169" spans="2:36" x14ac:dyDescent="0.2">
      <c r="B169" s="223"/>
      <c r="C169" s="223"/>
      <c r="D169" s="223"/>
      <c r="E169" s="223"/>
      <c r="F169" s="364"/>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J169" s="18"/>
    </row>
    <row r="170" spans="2:36" x14ac:dyDescent="0.2">
      <c r="B170" s="223"/>
      <c r="C170" s="223"/>
      <c r="D170" s="223"/>
      <c r="E170" s="223"/>
      <c r="F170" s="364"/>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J170" s="18"/>
    </row>
    <row r="171" spans="2:36" x14ac:dyDescent="0.2">
      <c r="B171" s="223"/>
      <c r="C171" s="223"/>
      <c r="D171" s="223"/>
      <c r="E171" s="223"/>
      <c r="F171" s="364"/>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J171" s="18"/>
    </row>
    <row r="172" spans="2:36" x14ac:dyDescent="0.2">
      <c r="B172" s="223"/>
      <c r="C172" s="223"/>
      <c r="D172" s="223"/>
      <c r="E172" s="223"/>
      <c r="F172" s="364"/>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J172" s="18"/>
    </row>
    <row r="173" spans="2:36" x14ac:dyDescent="0.2">
      <c r="B173" s="223"/>
      <c r="C173" s="223"/>
      <c r="D173" s="223"/>
      <c r="E173" s="223"/>
      <c r="F173" s="364"/>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J173" s="18"/>
    </row>
    <row r="174" spans="2:36" x14ac:dyDescent="0.2">
      <c r="B174" s="223"/>
      <c r="C174" s="223"/>
      <c r="D174" s="223"/>
      <c r="E174" s="223"/>
      <c r="F174" s="364"/>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J174" s="18"/>
    </row>
    <row r="175" spans="2:36" x14ac:dyDescent="0.2">
      <c r="B175" s="223"/>
      <c r="C175" s="223"/>
      <c r="D175" s="223"/>
      <c r="E175" s="223"/>
      <c r="F175" s="364"/>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J175" s="18"/>
    </row>
    <row r="176" spans="2:36" x14ac:dyDescent="0.2">
      <c r="B176" s="223"/>
      <c r="C176" s="223"/>
      <c r="D176" s="223"/>
      <c r="E176" s="223"/>
      <c r="F176" s="364"/>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J176" s="18"/>
    </row>
    <row r="177" spans="2:36" x14ac:dyDescent="0.2">
      <c r="B177" s="223"/>
      <c r="C177" s="223"/>
      <c r="D177" s="223"/>
      <c r="E177" s="223"/>
      <c r="F177" s="364"/>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J177" s="18"/>
    </row>
    <row r="178" spans="2:36" x14ac:dyDescent="0.2">
      <c r="B178" s="223"/>
      <c r="C178" s="223"/>
      <c r="D178" s="223"/>
      <c r="E178" s="223"/>
      <c r="F178" s="364"/>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J178" s="18"/>
    </row>
    <row r="179" spans="2:36" x14ac:dyDescent="0.2">
      <c r="B179" s="223"/>
      <c r="C179" s="223"/>
      <c r="D179" s="223"/>
      <c r="E179" s="223"/>
      <c r="F179" s="364"/>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J179" s="18"/>
    </row>
    <row r="180" spans="2:36" x14ac:dyDescent="0.2">
      <c r="B180" s="223"/>
      <c r="C180" s="223"/>
      <c r="D180" s="223"/>
      <c r="E180" s="223"/>
      <c r="F180" s="364"/>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J180" s="18"/>
    </row>
    <row r="181" spans="2:36" x14ac:dyDescent="0.2">
      <c r="B181" s="223"/>
      <c r="C181" s="223"/>
      <c r="D181" s="223"/>
      <c r="E181" s="223"/>
      <c r="F181" s="364"/>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J181" s="18"/>
    </row>
    <row r="182" spans="2:36" x14ac:dyDescent="0.2">
      <c r="B182" s="223"/>
      <c r="C182" s="223"/>
      <c r="D182" s="223"/>
      <c r="E182" s="223"/>
      <c r="F182" s="364"/>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J182" s="18"/>
    </row>
    <row r="183" spans="2:36" x14ac:dyDescent="0.2">
      <c r="B183" s="223"/>
      <c r="C183" s="223"/>
      <c r="D183" s="223"/>
      <c r="E183" s="223"/>
      <c r="F183" s="364"/>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J183" s="18"/>
    </row>
    <row r="184" spans="2:36" x14ac:dyDescent="0.2">
      <c r="B184" s="223"/>
      <c r="C184" s="223"/>
      <c r="D184" s="223"/>
      <c r="E184" s="223"/>
      <c r="F184" s="364"/>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J184" s="18"/>
    </row>
    <row r="185" spans="2:36" x14ac:dyDescent="0.2">
      <c r="B185" s="223"/>
      <c r="C185" s="223"/>
      <c r="D185" s="223"/>
      <c r="E185" s="223"/>
      <c r="F185" s="364"/>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J185" s="18"/>
    </row>
    <row r="186" spans="2:36" x14ac:dyDescent="0.2">
      <c r="B186" s="223"/>
      <c r="C186" s="223"/>
      <c r="D186" s="223"/>
      <c r="E186" s="223"/>
      <c r="F186" s="364"/>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J186" s="18"/>
    </row>
    <row r="187" spans="2:36" x14ac:dyDescent="0.2">
      <c r="B187" s="223"/>
      <c r="C187" s="223"/>
      <c r="D187" s="223"/>
      <c r="E187" s="223"/>
      <c r="F187" s="364"/>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J187" s="18"/>
    </row>
    <row r="188" spans="2:36" x14ac:dyDescent="0.2">
      <c r="B188" s="223"/>
      <c r="C188" s="223"/>
      <c r="D188" s="223"/>
      <c r="E188" s="223"/>
      <c r="F188" s="364"/>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J188" s="18"/>
    </row>
    <row r="189" spans="2:36" x14ac:dyDescent="0.2">
      <c r="B189" s="223"/>
      <c r="C189" s="223"/>
      <c r="D189" s="223"/>
      <c r="E189" s="223"/>
      <c r="F189" s="364"/>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J189" s="18"/>
    </row>
    <row r="190" spans="2:36" x14ac:dyDescent="0.2">
      <c r="B190" s="223"/>
      <c r="C190" s="223"/>
      <c r="D190" s="223"/>
      <c r="E190" s="223"/>
      <c r="F190" s="364"/>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J190" s="18"/>
    </row>
    <row r="191" spans="2:36" x14ac:dyDescent="0.2">
      <c r="B191" s="223"/>
      <c r="C191" s="223"/>
      <c r="D191" s="223"/>
      <c r="E191" s="223"/>
      <c r="F191" s="364"/>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J191" s="18"/>
    </row>
    <row r="192" spans="2:36" x14ac:dyDescent="0.2">
      <c r="B192" s="223"/>
      <c r="C192" s="223"/>
      <c r="D192" s="223"/>
      <c r="E192" s="223"/>
      <c r="F192" s="364"/>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J192" s="18"/>
    </row>
    <row r="193" spans="2:36" x14ac:dyDescent="0.2">
      <c r="B193" s="223"/>
      <c r="C193" s="223"/>
      <c r="D193" s="223"/>
      <c r="E193" s="223"/>
      <c r="F193" s="364"/>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J193" s="18"/>
    </row>
    <row r="194" spans="2:36" x14ac:dyDescent="0.2">
      <c r="B194" s="223"/>
      <c r="C194" s="223"/>
      <c r="D194" s="223"/>
      <c r="E194" s="223"/>
      <c r="F194" s="364"/>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J194" s="18"/>
    </row>
    <row r="195" spans="2:36" x14ac:dyDescent="0.2">
      <c r="B195" s="223"/>
      <c r="C195" s="223"/>
      <c r="D195" s="223"/>
      <c r="E195" s="223"/>
      <c r="F195" s="364"/>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J195" s="18"/>
    </row>
    <row r="196" spans="2:36" x14ac:dyDescent="0.2">
      <c r="B196" s="223"/>
      <c r="C196" s="223"/>
      <c r="D196" s="223"/>
      <c r="E196" s="223"/>
      <c r="F196" s="364"/>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J196" s="18"/>
    </row>
    <row r="197" spans="2:36" x14ac:dyDescent="0.2">
      <c r="B197" s="223"/>
      <c r="C197" s="223"/>
      <c r="D197" s="223"/>
      <c r="E197" s="223"/>
      <c r="F197" s="364"/>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J197" s="18"/>
    </row>
    <row r="198" spans="2:36" x14ac:dyDescent="0.2">
      <c r="B198" s="223"/>
      <c r="C198" s="223"/>
      <c r="D198" s="223"/>
      <c r="E198" s="223"/>
      <c r="F198" s="364"/>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J198" s="18"/>
    </row>
    <row r="199" spans="2:36" x14ac:dyDescent="0.2">
      <c r="B199" s="223"/>
      <c r="C199" s="223"/>
      <c r="D199" s="223"/>
      <c r="E199" s="223"/>
      <c r="F199" s="364"/>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J199" s="18"/>
    </row>
    <row r="200" spans="2:36" x14ac:dyDescent="0.2">
      <c r="B200" s="223"/>
      <c r="C200" s="223"/>
      <c r="D200" s="223"/>
      <c r="E200" s="223"/>
      <c r="F200" s="364"/>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J200" s="18"/>
    </row>
    <row r="201" spans="2:36" x14ac:dyDescent="0.2">
      <c r="B201" s="223"/>
      <c r="C201" s="223"/>
      <c r="D201" s="223"/>
      <c r="E201" s="223"/>
      <c r="F201" s="364"/>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J201" s="18"/>
    </row>
    <row r="202" spans="2:36" x14ac:dyDescent="0.2">
      <c r="B202" s="223"/>
      <c r="C202" s="223"/>
      <c r="D202" s="223"/>
      <c r="E202" s="223"/>
      <c r="F202" s="364"/>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J202" s="18"/>
    </row>
    <row r="203" spans="2:36" x14ac:dyDescent="0.2">
      <c r="B203" s="223"/>
      <c r="C203" s="223"/>
      <c r="D203" s="223"/>
      <c r="E203" s="223"/>
      <c r="F203" s="364"/>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J203" s="18"/>
    </row>
    <row r="204" spans="2:36" x14ac:dyDescent="0.2">
      <c r="B204" s="223"/>
      <c r="C204" s="223"/>
      <c r="D204" s="223"/>
      <c r="E204" s="223"/>
      <c r="F204" s="364"/>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J204" s="18"/>
    </row>
    <row r="205" spans="2:36" x14ac:dyDescent="0.2">
      <c r="B205" s="223"/>
      <c r="C205" s="223"/>
      <c r="D205" s="223"/>
      <c r="E205" s="223"/>
      <c r="F205" s="364"/>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J205" s="18"/>
    </row>
    <row r="206" spans="2:36" x14ac:dyDescent="0.2">
      <c r="B206" s="223"/>
      <c r="C206" s="223"/>
      <c r="D206" s="223"/>
      <c r="E206" s="223"/>
      <c r="F206" s="364"/>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J206" s="18"/>
    </row>
    <row r="207" spans="2:36" x14ac:dyDescent="0.2">
      <c r="B207" s="223"/>
      <c r="C207" s="223"/>
      <c r="D207" s="223"/>
      <c r="E207" s="223"/>
      <c r="F207" s="364"/>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J207" s="18"/>
    </row>
    <row r="208" spans="2:36" x14ac:dyDescent="0.2">
      <c r="B208" s="223"/>
      <c r="C208" s="223"/>
      <c r="D208" s="223"/>
      <c r="E208" s="223"/>
      <c r="F208" s="364"/>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J208" s="18"/>
    </row>
    <row r="209" spans="2:36" x14ac:dyDescent="0.2">
      <c r="B209" s="223"/>
      <c r="C209" s="223"/>
      <c r="D209" s="223"/>
      <c r="E209" s="223"/>
      <c r="F209" s="364"/>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J209" s="18"/>
    </row>
    <row r="210" spans="2:36" x14ac:dyDescent="0.2">
      <c r="B210" s="223"/>
      <c r="C210" s="223"/>
      <c r="D210" s="223"/>
      <c r="E210" s="223"/>
      <c r="F210" s="364"/>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J210" s="18"/>
    </row>
    <row r="211" spans="2:36" x14ac:dyDescent="0.2">
      <c r="B211" s="223"/>
      <c r="C211" s="223"/>
      <c r="D211" s="223"/>
      <c r="E211" s="223"/>
      <c r="F211" s="364"/>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J211" s="18"/>
    </row>
    <row r="212" spans="2:36" x14ac:dyDescent="0.2">
      <c r="B212" s="223"/>
      <c r="C212" s="223"/>
      <c r="D212" s="223"/>
      <c r="E212" s="223"/>
      <c r="F212" s="364"/>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J212" s="18"/>
    </row>
    <row r="213" spans="2:36" x14ac:dyDescent="0.2">
      <c r="B213" s="223"/>
      <c r="C213" s="223"/>
      <c r="D213" s="223"/>
      <c r="E213" s="223"/>
      <c r="F213" s="364"/>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J213" s="18"/>
    </row>
    <row r="214" spans="2:36" x14ac:dyDescent="0.2">
      <c r="B214" s="223"/>
      <c r="C214" s="223"/>
      <c r="D214" s="223"/>
      <c r="E214" s="223"/>
      <c r="F214" s="364"/>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J214" s="18"/>
    </row>
    <row r="215" spans="2:36" x14ac:dyDescent="0.2">
      <c r="B215" s="223"/>
      <c r="C215" s="223"/>
      <c r="D215" s="223"/>
      <c r="E215" s="223"/>
      <c r="F215" s="364"/>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J215" s="18"/>
    </row>
    <row r="216" spans="2:36" x14ac:dyDescent="0.2">
      <c r="B216" s="223"/>
      <c r="C216" s="223"/>
      <c r="D216" s="223"/>
      <c r="E216" s="223"/>
      <c r="F216" s="364"/>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J216" s="18"/>
    </row>
    <row r="217" spans="2:36" x14ac:dyDescent="0.2">
      <c r="B217" s="223"/>
      <c r="C217" s="223"/>
      <c r="D217" s="223"/>
      <c r="E217" s="223"/>
      <c r="F217" s="364"/>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J217" s="18"/>
    </row>
    <row r="218" spans="2:36" x14ac:dyDescent="0.2">
      <c r="B218" s="223"/>
      <c r="C218" s="223"/>
      <c r="D218" s="223"/>
      <c r="E218" s="223"/>
      <c r="F218" s="364"/>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J218" s="18"/>
    </row>
    <row r="219" spans="2:36" x14ac:dyDescent="0.2">
      <c r="B219" s="223"/>
      <c r="C219" s="223"/>
      <c r="D219" s="223"/>
      <c r="E219" s="223"/>
      <c r="F219" s="364"/>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J219" s="18"/>
    </row>
    <row r="220" spans="2:36" x14ac:dyDescent="0.2">
      <c r="B220" s="223"/>
      <c r="C220" s="223"/>
      <c r="D220" s="223"/>
      <c r="E220" s="223"/>
      <c r="F220" s="364"/>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J220" s="18"/>
    </row>
    <row r="221" spans="2:36" x14ac:dyDescent="0.2">
      <c r="B221" s="223"/>
      <c r="C221" s="223"/>
      <c r="D221" s="223"/>
      <c r="E221" s="223"/>
      <c r="F221" s="364"/>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J221" s="18"/>
    </row>
    <row r="222" spans="2:36" x14ac:dyDescent="0.2">
      <c r="B222" s="223"/>
      <c r="C222" s="223"/>
      <c r="D222" s="223"/>
      <c r="E222" s="223"/>
      <c r="F222" s="364"/>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J222" s="18"/>
    </row>
    <row r="223" spans="2:36" x14ac:dyDescent="0.2">
      <c r="B223" s="223"/>
      <c r="C223" s="223"/>
      <c r="D223" s="223"/>
      <c r="E223" s="223"/>
      <c r="F223" s="364"/>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J223" s="18"/>
    </row>
    <row r="224" spans="2:36" x14ac:dyDescent="0.2">
      <c r="B224" s="223"/>
      <c r="C224" s="223"/>
      <c r="D224" s="223"/>
      <c r="E224" s="223"/>
      <c r="F224" s="364"/>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J224" s="18"/>
    </row>
    <row r="225" spans="2:36" x14ac:dyDescent="0.2">
      <c r="B225" s="223"/>
      <c r="C225" s="223"/>
      <c r="D225" s="223"/>
      <c r="E225" s="223"/>
      <c r="F225" s="364"/>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J225" s="18"/>
    </row>
    <row r="226" spans="2:36" x14ac:dyDescent="0.2">
      <c r="B226" s="223"/>
      <c r="C226" s="223"/>
      <c r="D226" s="223"/>
      <c r="E226" s="223"/>
      <c r="F226" s="364"/>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J226" s="18"/>
    </row>
    <row r="227" spans="2:36" x14ac:dyDescent="0.2">
      <c r="B227" s="223"/>
      <c r="C227" s="223"/>
      <c r="D227" s="223"/>
      <c r="E227" s="223"/>
      <c r="F227" s="364"/>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J227" s="18"/>
    </row>
    <row r="228" spans="2:36" x14ac:dyDescent="0.2">
      <c r="B228" s="223"/>
      <c r="C228" s="223"/>
      <c r="D228" s="223"/>
      <c r="E228" s="223"/>
      <c r="F228" s="364"/>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J228" s="18"/>
    </row>
    <row r="229" spans="2:36" x14ac:dyDescent="0.2">
      <c r="B229" s="223"/>
      <c r="C229" s="223"/>
      <c r="D229" s="223"/>
      <c r="E229" s="223"/>
      <c r="F229" s="364"/>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J229" s="18"/>
    </row>
    <row r="230" spans="2:36" x14ac:dyDescent="0.2">
      <c r="B230" s="223"/>
      <c r="C230" s="223"/>
      <c r="D230" s="223"/>
      <c r="E230" s="223"/>
      <c r="F230" s="364"/>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J230" s="18"/>
    </row>
    <row r="231" spans="2:36" x14ac:dyDescent="0.2">
      <c r="B231" s="223"/>
      <c r="C231" s="223"/>
      <c r="D231" s="223"/>
      <c r="E231" s="223"/>
      <c r="F231" s="364"/>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J231" s="18"/>
    </row>
    <row r="232" spans="2:36" x14ac:dyDescent="0.2">
      <c r="B232" s="223"/>
      <c r="C232" s="223"/>
      <c r="D232" s="223"/>
      <c r="E232" s="223"/>
      <c r="F232" s="364"/>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J232" s="18"/>
    </row>
    <row r="233" spans="2:36" x14ac:dyDescent="0.2">
      <c r="B233" s="223"/>
      <c r="C233" s="223"/>
      <c r="D233" s="223"/>
      <c r="E233" s="223"/>
      <c r="F233" s="364"/>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J233" s="18"/>
    </row>
    <row r="234" spans="2:36" x14ac:dyDescent="0.2">
      <c r="B234" s="223"/>
      <c r="C234" s="223"/>
      <c r="D234" s="223"/>
      <c r="E234" s="223"/>
      <c r="F234" s="364"/>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J234" s="18"/>
    </row>
    <row r="235" spans="2:36" x14ac:dyDescent="0.2">
      <c r="B235" s="223"/>
      <c r="C235" s="223"/>
      <c r="D235" s="223"/>
      <c r="E235" s="223"/>
      <c r="F235" s="364"/>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J235" s="18"/>
    </row>
    <row r="236" spans="2:36" x14ac:dyDescent="0.2">
      <c r="B236" s="223"/>
      <c r="C236" s="223"/>
      <c r="D236" s="223"/>
      <c r="E236" s="223"/>
      <c r="F236" s="364"/>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J236" s="18"/>
    </row>
    <row r="237" spans="2:36" x14ac:dyDescent="0.2">
      <c r="B237" s="223"/>
      <c r="C237" s="223"/>
      <c r="D237" s="223"/>
      <c r="E237" s="223"/>
      <c r="F237" s="364"/>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J237" s="18"/>
    </row>
    <row r="238" spans="2:36" x14ac:dyDescent="0.2">
      <c r="B238" s="223"/>
      <c r="C238" s="223"/>
      <c r="D238" s="223"/>
      <c r="E238" s="223"/>
      <c r="F238" s="364"/>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J238" s="18"/>
    </row>
    <row r="239" spans="2:36" x14ac:dyDescent="0.2">
      <c r="B239" s="223"/>
      <c r="C239" s="223"/>
      <c r="D239" s="223"/>
      <c r="E239" s="223"/>
      <c r="F239" s="364"/>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J239" s="18"/>
    </row>
    <row r="240" spans="2:36" x14ac:dyDescent="0.2">
      <c r="B240" s="223"/>
      <c r="C240" s="223"/>
      <c r="D240" s="223"/>
      <c r="E240" s="223"/>
      <c r="F240" s="364"/>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J240" s="18"/>
    </row>
    <row r="241" spans="2:36" x14ac:dyDescent="0.2">
      <c r="B241" s="223"/>
      <c r="C241" s="223"/>
      <c r="D241" s="223"/>
      <c r="E241" s="223"/>
      <c r="F241" s="364"/>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J241" s="18"/>
    </row>
    <row r="242" spans="2:36" x14ac:dyDescent="0.2">
      <c r="B242" s="223"/>
      <c r="C242" s="223"/>
      <c r="D242" s="223"/>
      <c r="E242" s="223"/>
      <c r="F242" s="364"/>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J242" s="18"/>
    </row>
    <row r="243" spans="2:36" x14ac:dyDescent="0.2">
      <c r="B243" s="223"/>
      <c r="C243" s="223"/>
      <c r="D243" s="223"/>
      <c r="E243" s="223"/>
      <c r="F243" s="364"/>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J243" s="18"/>
    </row>
    <row r="244" spans="2:36" x14ac:dyDescent="0.2">
      <c r="B244" s="223"/>
      <c r="C244" s="223"/>
      <c r="D244" s="223"/>
      <c r="E244" s="223"/>
      <c r="F244" s="364"/>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J244" s="18"/>
    </row>
    <row r="245" spans="2:36" x14ac:dyDescent="0.2">
      <c r="B245" s="223"/>
      <c r="C245" s="223"/>
      <c r="D245" s="223"/>
      <c r="E245" s="223"/>
      <c r="F245" s="364"/>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J245" s="18"/>
    </row>
    <row r="246" spans="2:36" x14ac:dyDescent="0.2">
      <c r="B246" s="223"/>
      <c r="C246" s="223"/>
      <c r="D246" s="223"/>
      <c r="E246" s="223"/>
      <c r="F246" s="364"/>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J246" s="18"/>
    </row>
    <row r="247" spans="2:36" x14ac:dyDescent="0.2">
      <c r="B247" s="223"/>
      <c r="C247" s="223"/>
      <c r="D247" s="223"/>
      <c r="E247" s="223"/>
      <c r="F247" s="364"/>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J247" s="18"/>
    </row>
    <row r="248" spans="2:36" x14ac:dyDescent="0.2">
      <c r="B248" s="223"/>
      <c r="C248" s="223"/>
      <c r="D248" s="223"/>
      <c r="E248" s="223"/>
      <c r="F248" s="364"/>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J248" s="18"/>
    </row>
    <row r="249" spans="2:36" x14ac:dyDescent="0.2">
      <c r="B249" s="223"/>
      <c r="C249" s="223"/>
      <c r="D249" s="223"/>
      <c r="E249" s="223"/>
      <c r="F249" s="364"/>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J249" s="18"/>
    </row>
    <row r="250" spans="2:36" x14ac:dyDescent="0.2">
      <c r="B250" s="223"/>
      <c r="C250" s="223"/>
      <c r="D250" s="223"/>
      <c r="E250" s="223"/>
      <c r="F250" s="364"/>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J250" s="18"/>
    </row>
    <row r="251" spans="2:36" x14ac:dyDescent="0.2">
      <c r="B251" s="223"/>
      <c r="C251" s="223"/>
      <c r="D251" s="223"/>
      <c r="E251" s="223"/>
      <c r="F251" s="364"/>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J251" s="18"/>
    </row>
    <row r="252" spans="2:36" x14ac:dyDescent="0.2">
      <c r="B252" s="223"/>
      <c r="C252" s="223"/>
      <c r="D252" s="223"/>
      <c r="E252" s="223"/>
      <c r="F252" s="364"/>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J252" s="18"/>
    </row>
    <row r="253" spans="2:36" x14ac:dyDescent="0.2">
      <c r="B253" s="223"/>
      <c r="C253" s="223"/>
      <c r="D253" s="223"/>
      <c r="E253" s="223"/>
      <c r="F253" s="364"/>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J253" s="18"/>
    </row>
    <row r="254" spans="2:36" x14ac:dyDescent="0.2">
      <c r="B254" s="223"/>
      <c r="C254" s="223"/>
      <c r="D254" s="223"/>
      <c r="E254" s="223"/>
      <c r="F254" s="364"/>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J254" s="18"/>
    </row>
    <row r="255" spans="2:36" x14ac:dyDescent="0.2">
      <c r="B255" s="223"/>
      <c r="C255" s="223"/>
      <c r="D255" s="223"/>
      <c r="E255" s="223"/>
      <c r="F255" s="364"/>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J255" s="18"/>
    </row>
    <row r="256" spans="2:36" x14ac:dyDescent="0.2">
      <c r="B256" s="223"/>
      <c r="C256" s="223"/>
      <c r="D256" s="223"/>
      <c r="E256" s="223"/>
      <c r="F256" s="364"/>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J256" s="18"/>
    </row>
    <row r="257" spans="2:36" x14ac:dyDescent="0.2">
      <c r="B257" s="223"/>
      <c r="C257" s="223"/>
      <c r="D257" s="223"/>
      <c r="E257" s="223"/>
      <c r="F257" s="364"/>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J257" s="18"/>
    </row>
    <row r="258" spans="2:36" x14ac:dyDescent="0.2">
      <c r="B258" s="223"/>
      <c r="C258" s="223"/>
      <c r="D258" s="223"/>
      <c r="E258" s="223"/>
      <c r="F258" s="364"/>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J258" s="18"/>
    </row>
    <row r="259" spans="2:36" x14ac:dyDescent="0.2">
      <c r="B259" s="223"/>
      <c r="C259" s="223"/>
      <c r="D259" s="223"/>
      <c r="E259" s="223"/>
      <c r="F259" s="364"/>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J259" s="18"/>
    </row>
    <row r="260" spans="2:36" x14ac:dyDescent="0.2">
      <c r="B260" s="223"/>
      <c r="C260" s="223"/>
      <c r="D260" s="223"/>
      <c r="E260" s="223"/>
      <c r="F260" s="364"/>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J260" s="18"/>
    </row>
    <row r="261" spans="2:36" x14ac:dyDescent="0.2">
      <c r="B261" s="223"/>
      <c r="C261" s="223"/>
      <c r="D261" s="223"/>
      <c r="E261" s="223"/>
      <c r="F261" s="364"/>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J261" s="18"/>
    </row>
    <row r="262" spans="2:36" x14ac:dyDescent="0.2">
      <c r="B262" s="223"/>
      <c r="C262" s="223"/>
      <c r="D262" s="223"/>
      <c r="E262" s="223"/>
      <c r="F262" s="364"/>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J262" s="18"/>
    </row>
    <row r="263" spans="2:36" x14ac:dyDescent="0.2">
      <c r="B263" s="223"/>
      <c r="C263" s="223"/>
      <c r="D263" s="223"/>
      <c r="E263" s="223"/>
      <c r="F263" s="364"/>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J263" s="18"/>
    </row>
    <row r="264" spans="2:36" x14ac:dyDescent="0.2">
      <c r="B264" s="223"/>
      <c r="C264" s="223"/>
      <c r="D264" s="223"/>
      <c r="E264" s="223"/>
      <c r="F264" s="364"/>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J264" s="18"/>
    </row>
    <row r="265" spans="2:36" x14ac:dyDescent="0.2">
      <c r="B265" s="223"/>
      <c r="C265" s="223"/>
      <c r="D265" s="223"/>
      <c r="E265" s="223"/>
      <c r="F265" s="364"/>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J265" s="18"/>
    </row>
    <row r="266" spans="2:36" x14ac:dyDescent="0.2">
      <c r="B266" s="223"/>
      <c r="C266" s="223"/>
      <c r="D266" s="223"/>
      <c r="E266" s="223"/>
      <c r="F266" s="364"/>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J266" s="18"/>
    </row>
    <row r="267" spans="2:36" x14ac:dyDescent="0.2">
      <c r="B267" s="223"/>
      <c r="C267" s="223"/>
      <c r="D267" s="223"/>
      <c r="E267" s="223"/>
      <c r="F267" s="364"/>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J267" s="18"/>
    </row>
    <row r="268" spans="2:36" x14ac:dyDescent="0.2">
      <c r="B268" s="223"/>
      <c r="C268" s="223"/>
      <c r="D268" s="223"/>
      <c r="E268" s="223"/>
      <c r="F268" s="364"/>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J268" s="18"/>
    </row>
    <row r="269" spans="2:36" x14ac:dyDescent="0.2">
      <c r="B269" s="223"/>
      <c r="C269" s="223"/>
      <c r="D269" s="223"/>
      <c r="E269" s="223"/>
      <c r="F269" s="364"/>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J269" s="18"/>
    </row>
    <row r="270" spans="2:36" x14ac:dyDescent="0.2">
      <c r="B270" s="223"/>
      <c r="C270" s="223"/>
      <c r="D270" s="223"/>
      <c r="E270" s="223"/>
      <c r="F270" s="364"/>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J270" s="18"/>
    </row>
    <row r="271" spans="2:36" x14ac:dyDescent="0.2">
      <c r="B271" s="223"/>
      <c r="C271" s="223"/>
      <c r="D271" s="223"/>
      <c r="E271" s="223"/>
      <c r="F271" s="364"/>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J271" s="18"/>
    </row>
    <row r="272" spans="2:36" x14ac:dyDescent="0.2">
      <c r="B272" s="223"/>
      <c r="C272" s="223"/>
      <c r="D272" s="223"/>
      <c r="E272" s="223"/>
      <c r="F272" s="364"/>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J272" s="18"/>
    </row>
    <row r="273" spans="2:36" x14ac:dyDescent="0.2">
      <c r="B273" s="223"/>
      <c r="C273" s="223"/>
      <c r="D273" s="223"/>
      <c r="E273" s="223"/>
      <c r="F273" s="364"/>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J273" s="18"/>
    </row>
    <row r="274" spans="2:36" x14ac:dyDescent="0.2">
      <c r="B274" s="223"/>
      <c r="C274" s="223"/>
      <c r="D274" s="223"/>
      <c r="E274" s="223"/>
      <c r="F274" s="364"/>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J274" s="18"/>
    </row>
    <row r="275" spans="2:36" x14ac:dyDescent="0.2">
      <c r="B275" s="223"/>
      <c r="C275" s="223"/>
      <c r="D275" s="223"/>
      <c r="E275" s="223"/>
      <c r="F275" s="364"/>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J275" s="18"/>
    </row>
    <row r="276" spans="2:36" x14ac:dyDescent="0.2">
      <c r="B276" s="223"/>
      <c r="C276" s="223"/>
      <c r="D276" s="223"/>
      <c r="E276" s="223"/>
      <c r="F276" s="364"/>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J276" s="18"/>
    </row>
    <row r="277" spans="2:36" x14ac:dyDescent="0.2">
      <c r="B277" s="223"/>
      <c r="C277" s="223"/>
      <c r="D277" s="223"/>
      <c r="E277" s="223"/>
      <c r="F277" s="364"/>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J277" s="18"/>
    </row>
    <row r="278" spans="2:36" x14ac:dyDescent="0.2">
      <c r="B278" s="223"/>
      <c r="C278" s="223"/>
      <c r="D278" s="223"/>
      <c r="E278" s="223"/>
      <c r="F278" s="364"/>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J278" s="18"/>
    </row>
    <row r="279" spans="2:36" x14ac:dyDescent="0.2">
      <c r="B279" s="223"/>
      <c r="C279" s="223"/>
      <c r="D279" s="223"/>
      <c r="E279" s="223"/>
      <c r="F279" s="364"/>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J279" s="18"/>
    </row>
    <row r="280" spans="2:36" x14ac:dyDescent="0.2">
      <c r="B280" s="223"/>
      <c r="C280" s="223"/>
      <c r="D280" s="223"/>
      <c r="E280" s="223"/>
      <c r="F280" s="364"/>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J280" s="18"/>
    </row>
    <row r="281" spans="2:36" x14ac:dyDescent="0.2">
      <c r="B281" s="223"/>
      <c r="C281" s="223"/>
      <c r="D281" s="223"/>
      <c r="E281" s="223"/>
      <c r="F281" s="364"/>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J281" s="18"/>
    </row>
    <row r="282" spans="2:36" x14ac:dyDescent="0.2">
      <c r="B282" s="223"/>
      <c r="C282" s="223"/>
      <c r="D282" s="223"/>
      <c r="E282" s="223"/>
      <c r="F282" s="364"/>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J282" s="18"/>
    </row>
    <row r="283" spans="2:36" x14ac:dyDescent="0.2">
      <c r="B283" s="223"/>
      <c r="C283" s="223"/>
      <c r="D283" s="223"/>
      <c r="E283" s="223"/>
      <c r="F283" s="364"/>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J283" s="18"/>
    </row>
    <row r="284" spans="2:36" x14ac:dyDescent="0.2">
      <c r="B284" s="223"/>
      <c r="C284" s="223"/>
      <c r="D284" s="223"/>
      <c r="E284" s="223"/>
      <c r="F284" s="364"/>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J284" s="18"/>
    </row>
    <row r="285" spans="2:36" x14ac:dyDescent="0.2">
      <c r="B285" s="223"/>
      <c r="C285" s="223"/>
      <c r="D285" s="223"/>
      <c r="E285" s="223"/>
      <c r="F285" s="364"/>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J285" s="18"/>
    </row>
    <row r="286" spans="2:36" x14ac:dyDescent="0.2">
      <c r="B286" s="223"/>
      <c r="C286" s="223"/>
      <c r="D286" s="223"/>
      <c r="E286" s="223"/>
      <c r="F286" s="364"/>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J286" s="18"/>
    </row>
    <row r="287" spans="2:36" x14ac:dyDescent="0.2">
      <c r="B287" s="223"/>
      <c r="C287" s="223"/>
      <c r="D287" s="223"/>
      <c r="E287" s="223"/>
      <c r="F287" s="364"/>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J287" s="18"/>
    </row>
    <row r="288" spans="2:36" x14ac:dyDescent="0.2">
      <c r="B288" s="223"/>
      <c r="C288" s="223"/>
      <c r="D288" s="223"/>
      <c r="E288" s="223"/>
      <c r="F288" s="364"/>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J288" s="18"/>
    </row>
    <row r="289" spans="2:36" x14ac:dyDescent="0.2">
      <c r="B289" s="223"/>
      <c r="C289" s="223"/>
      <c r="D289" s="223"/>
      <c r="E289" s="223"/>
      <c r="F289" s="364"/>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J289" s="18"/>
    </row>
    <row r="290" spans="2:36" x14ac:dyDescent="0.2">
      <c r="B290" s="223"/>
      <c r="C290" s="223"/>
      <c r="D290" s="223"/>
      <c r="E290" s="223"/>
      <c r="F290" s="364"/>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J290" s="18"/>
    </row>
    <row r="291" spans="2:36" x14ac:dyDescent="0.2">
      <c r="B291" s="223"/>
      <c r="C291" s="223"/>
      <c r="D291" s="223"/>
      <c r="E291" s="223"/>
      <c r="F291" s="364"/>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J291" s="18"/>
    </row>
    <row r="292" spans="2:36" x14ac:dyDescent="0.2">
      <c r="B292" s="223"/>
      <c r="C292" s="223"/>
      <c r="D292" s="223"/>
      <c r="E292" s="223"/>
      <c r="F292" s="364"/>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J292" s="18"/>
    </row>
    <row r="293" spans="2:36" x14ac:dyDescent="0.2">
      <c r="B293" s="223"/>
      <c r="C293" s="223"/>
      <c r="D293" s="223"/>
      <c r="E293" s="223"/>
      <c r="F293" s="364"/>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J293" s="18"/>
    </row>
    <row r="294" spans="2:36" x14ac:dyDescent="0.2">
      <c r="B294" s="223"/>
      <c r="C294" s="223"/>
      <c r="D294" s="223"/>
      <c r="E294" s="223"/>
      <c r="F294" s="364"/>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J294" s="18"/>
    </row>
    <row r="295" spans="2:36" x14ac:dyDescent="0.2">
      <c r="B295" s="223"/>
      <c r="C295" s="223"/>
      <c r="D295" s="223"/>
      <c r="E295" s="223"/>
      <c r="F295" s="364"/>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J295" s="18"/>
    </row>
    <row r="296" spans="2:36" x14ac:dyDescent="0.2">
      <c r="B296" s="223"/>
      <c r="C296" s="223"/>
      <c r="D296" s="223"/>
      <c r="E296" s="223"/>
      <c r="F296" s="364"/>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J296" s="18"/>
    </row>
    <row r="297" spans="2:36" x14ac:dyDescent="0.2">
      <c r="B297" s="223"/>
      <c r="C297" s="223"/>
      <c r="D297" s="223"/>
      <c r="E297" s="223"/>
      <c r="F297" s="364"/>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J297" s="18"/>
    </row>
    <row r="298" spans="2:36" x14ac:dyDescent="0.2">
      <c r="B298" s="223"/>
      <c r="C298" s="223"/>
      <c r="D298" s="223"/>
      <c r="E298" s="223"/>
      <c r="F298" s="364"/>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J298" s="18"/>
    </row>
    <row r="299" spans="2:36" x14ac:dyDescent="0.2">
      <c r="B299" s="223"/>
      <c r="C299" s="223"/>
      <c r="D299" s="223"/>
      <c r="E299" s="223"/>
      <c r="F299" s="364"/>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J299" s="18"/>
    </row>
    <row r="300" spans="2:36" x14ac:dyDescent="0.2">
      <c r="B300" s="223"/>
      <c r="C300" s="223"/>
      <c r="D300" s="223"/>
      <c r="E300" s="223"/>
      <c r="F300" s="364"/>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J300" s="18"/>
    </row>
    <row r="301" spans="2:36" x14ac:dyDescent="0.2">
      <c r="B301" s="223"/>
      <c r="C301" s="223"/>
      <c r="D301" s="223"/>
      <c r="E301" s="223"/>
      <c r="F301" s="364"/>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J301" s="18"/>
    </row>
    <row r="302" spans="2:36" x14ac:dyDescent="0.2">
      <c r="B302" s="223"/>
      <c r="C302" s="223"/>
      <c r="D302" s="223"/>
      <c r="E302" s="223"/>
      <c r="F302" s="364"/>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J302" s="18"/>
    </row>
    <row r="303" spans="2:36" x14ac:dyDescent="0.2">
      <c r="B303" s="223"/>
      <c r="C303" s="223"/>
      <c r="D303" s="223"/>
      <c r="E303" s="223"/>
      <c r="F303" s="364"/>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J303" s="18"/>
    </row>
    <row r="304" spans="2:36" x14ac:dyDescent="0.2">
      <c r="B304" s="223"/>
      <c r="C304" s="223"/>
      <c r="D304" s="223"/>
      <c r="E304" s="223"/>
      <c r="F304" s="364"/>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J304" s="18"/>
    </row>
    <row r="305" spans="2:36" x14ac:dyDescent="0.2">
      <c r="B305" s="223"/>
      <c r="C305" s="223"/>
      <c r="D305" s="223"/>
      <c r="E305" s="223"/>
      <c r="F305" s="364"/>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J305" s="18"/>
    </row>
    <row r="306" spans="2:36" x14ac:dyDescent="0.2">
      <c r="B306" s="223"/>
      <c r="C306" s="223"/>
      <c r="D306" s="223"/>
      <c r="E306" s="223"/>
      <c r="F306" s="364"/>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J306" s="18"/>
    </row>
    <row r="307" spans="2:36" x14ac:dyDescent="0.2">
      <c r="B307" s="223"/>
      <c r="C307" s="223"/>
      <c r="D307" s="223"/>
      <c r="E307" s="223"/>
      <c r="F307" s="364"/>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J307" s="18"/>
    </row>
    <row r="308" spans="2:36" x14ac:dyDescent="0.2">
      <c r="B308" s="223"/>
      <c r="C308" s="223"/>
      <c r="D308" s="223"/>
      <c r="E308" s="223"/>
      <c r="F308" s="364"/>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J308" s="18"/>
    </row>
    <row r="309" spans="2:36" x14ac:dyDescent="0.2">
      <c r="B309" s="223"/>
      <c r="C309" s="223"/>
      <c r="D309" s="223"/>
      <c r="E309" s="223"/>
      <c r="F309" s="364"/>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J309" s="18"/>
    </row>
    <row r="310" spans="2:36" x14ac:dyDescent="0.2">
      <c r="B310" s="223"/>
      <c r="C310" s="223"/>
      <c r="D310" s="223"/>
      <c r="E310" s="223"/>
      <c r="F310" s="364"/>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J310" s="18"/>
    </row>
    <row r="311" spans="2:36" x14ac:dyDescent="0.2">
      <c r="B311" s="223"/>
      <c r="C311" s="223"/>
      <c r="D311" s="223"/>
      <c r="E311" s="223"/>
      <c r="F311" s="364"/>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J311" s="18"/>
    </row>
    <row r="312" spans="2:36" x14ac:dyDescent="0.2">
      <c r="B312" s="223"/>
      <c r="C312" s="223"/>
      <c r="D312" s="223"/>
      <c r="E312" s="223"/>
      <c r="F312" s="364"/>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J312" s="18"/>
    </row>
    <row r="313" spans="2:36" x14ac:dyDescent="0.2">
      <c r="B313" s="223"/>
      <c r="C313" s="223"/>
      <c r="D313" s="223"/>
      <c r="E313" s="223"/>
      <c r="F313" s="364"/>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J313" s="18"/>
    </row>
    <row r="314" spans="2:36" x14ac:dyDescent="0.2">
      <c r="B314" s="223"/>
      <c r="C314" s="223"/>
      <c r="D314" s="223"/>
      <c r="E314" s="223"/>
      <c r="F314" s="364"/>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J314" s="18"/>
    </row>
    <row r="315" spans="2:36" x14ac:dyDescent="0.2">
      <c r="B315" s="223"/>
      <c r="C315" s="223"/>
      <c r="D315" s="223"/>
      <c r="E315" s="223"/>
      <c r="F315" s="364"/>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J315" s="18"/>
    </row>
    <row r="316" spans="2:36" x14ac:dyDescent="0.2">
      <c r="B316" s="223"/>
      <c r="C316" s="223"/>
      <c r="D316" s="223"/>
      <c r="E316" s="223"/>
      <c r="F316" s="364"/>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J316" s="18"/>
    </row>
    <row r="317" spans="2:36" x14ac:dyDescent="0.2">
      <c r="B317" s="223"/>
      <c r="C317" s="223"/>
      <c r="D317" s="223"/>
      <c r="E317" s="223"/>
      <c r="F317" s="364"/>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J317" s="18"/>
    </row>
    <row r="318" spans="2:36" x14ac:dyDescent="0.2">
      <c r="B318" s="223"/>
      <c r="C318" s="223"/>
      <c r="D318" s="223"/>
      <c r="E318" s="223"/>
      <c r="F318" s="364"/>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J318" s="18"/>
    </row>
    <row r="319" spans="2:36" x14ac:dyDescent="0.2">
      <c r="B319" s="223"/>
      <c r="C319" s="223"/>
      <c r="D319" s="223"/>
      <c r="E319" s="223"/>
      <c r="F319" s="364"/>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J319" s="18"/>
    </row>
    <row r="320" spans="2:36" x14ac:dyDescent="0.2">
      <c r="B320" s="223"/>
      <c r="C320" s="223"/>
      <c r="D320" s="223"/>
      <c r="E320" s="223"/>
      <c r="F320" s="364"/>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J320" s="18"/>
    </row>
    <row r="321" spans="2:36" x14ac:dyDescent="0.2">
      <c r="B321" s="223"/>
      <c r="C321" s="223"/>
      <c r="D321" s="223"/>
      <c r="E321" s="223"/>
      <c r="F321" s="364"/>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J321" s="18"/>
    </row>
    <row r="322" spans="2:36" x14ac:dyDescent="0.2">
      <c r="B322" s="223"/>
      <c r="C322" s="223"/>
      <c r="D322" s="223"/>
      <c r="E322" s="223"/>
      <c r="F322" s="364"/>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J322" s="18"/>
    </row>
    <row r="323" spans="2:36" x14ac:dyDescent="0.2">
      <c r="B323" s="223"/>
      <c r="C323" s="223"/>
      <c r="D323" s="223"/>
      <c r="E323" s="223"/>
      <c r="F323" s="364"/>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J323" s="18"/>
    </row>
    <row r="324" spans="2:36" x14ac:dyDescent="0.2">
      <c r="B324" s="223"/>
      <c r="C324" s="223"/>
      <c r="D324" s="223"/>
      <c r="E324" s="223"/>
      <c r="F324" s="364"/>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J324" s="18"/>
    </row>
    <row r="325" spans="2:36" x14ac:dyDescent="0.2">
      <c r="B325" s="223"/>
      <c r="C325" s="223"/>
      <c r="D325" s="223"/>
      <c r="E325" s="223"/>
      <c r="F325" s="364"/>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J325" s="18"/>
    </row>
    <row r="326" spans="2:36" x14ac:dyDescent="0.2">
      <c r="B326" s="223"/>
      <c r="C326" s="223"/>
      <c r="D326" s="223"/>
      <c r="E326" s="223"/>
      <c r="F326" s="364"/>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J326" s="18"/>
    </row>
    <row r="327" spans="2:36" x14ac:dyDescent="0.2">
      <c r="B327" s="223"/>
      <c r="C327" s="223"/>
      <c r="D327" s="223"/>
      <c r="E327" s="223"/>
      <c r="F327" s="364"/>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J327" s="18"/>
    </row>
    <row r="328" spans="2:36" x14ac:dyDescent="0.2">
      <c r="B328" s="223"/>
      <c r="C328" s="223"/>
      <c r="D328" s="223"/>
      <c r="E328" s="223"/>
      <c r="F328" s="364"/>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J328" s="18"/>
    </row>
    <row r="329" spans="2:36" x14ac:dyDescent="0.2">
      <c r="B329" s="223"/>
      <c r="C329" s="223"/>
      <c r="D329" s="223"/>
      <c r="E329" s="223"/>
      <c r="F329" s="364"/>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J329" s="18"/>
    </row>
    <row r="330" spans="2:36" x14ac:dyDescent="0.2">
      <c r="B330" s="223"/>
      <c r="C330" s="223"/>
      <c r="D330" s="223"/>
      <c r="E330" s="223"/>
      <c r="F330" s="364"/>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J330" s="18"/>
    </row>
    <row r="331" spans="2:36" x14ac:dyDescent="0.2">
      <c r="B331" s="223"/>
      <c r="C331" s="223"/>
      <c r="D331" s="223"/>
      <c r="E331" s="223"/>
      <c r="F331" s="364"/>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J331" s="18"/>
    </row>
    <row r="332" spans="2:36" x14ac:dyDescent="0.2">
      <c r="B332" s="223"/>
      <c r="C332" s="223"/>
      <c r="D332" s="223"/>
      <c r="E332" s="223"/>
      <c r="F332" s="364"/>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J332" s="18"/>
    </row>
    <row r="333" spans="2:36" x14ac:dyDescent="0.2">
      <c r="B333" s="223"/>
      <c r="C333" s="223"/>
      <c r="D333" s="223"/>
      <c r="E333" s="223"/>
      <c r="F333" s="364"/>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J333" s="18"/>
    </row>
    <row r="334" spans="2:36" x14ac:dyDescent="0.2">
      <c r="B334" s="223"/>
      <c r="C334" s="223"/>
      <c r="D334" s="223"/>
      <c r="E334" s="223"/>
      <c r="F334" s="364"/>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J334" s="18"/>
    </row>
    <row r="335" spans="2:36" x14ac:dyDescent="0.2">
      <c r="B335" s="223"/>
      <c r="C335" s="223"/>
      <c r="D335" s="223"/>
      <c r="E335" s="223"/>
      <c r="F335" s="364"/>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J335" s="18"/>
    </row>
    <row r="336" spans="2:36" x14ac:dyDescent="0.2">
      <c r="B336" s="223"/>
      <c r="C336" s="223"/>
      <c r="D336" s="223"/>
      <c r="E336" s="223"/>
      <c r="F336" s="364"/>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J336" s="18"/>
    </row>
    <row r="337" spans="2:36" x14ac:dyDescent="0.2">
      <c r="B337" s="223"/>
      <c r="C337" s="223"/>
      <c r="D337" s="223"/>
      <c r="E337" s="223"/>
      <c r="F337" s="364"/>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J337" s="18"/>
    </row>
    <row r="338" spans="2:36" x14ac:dyDescent="0.2">
      <c r="B338" s="223"/>
      <c r="C338" s="223"/>
      <c r="D338" s="223"/>
      <c r="E338" s="223"/>
      <c r="F338" s="364"/>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J338" s="18"/>
    </row>
    <row r="339" spans="2:36" x14ac:dyDescent="0.2">
      <c r="B339" s="223"/>
      <c r="C339" s="223"/>
      <c r="D339" s="223"/>
      <c r="E339" s="223"/>
      <c r="F339" s="364"/>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J339" s="18"/>
    </row>
    <row r="340" spans="2:36" x14ac:dyDescent="0.2">
      <c r="B340" s="223"/>
      <c r="C340" s="223"/>
      <c r="D340" s="223"/>
      <c r="E340" s="223"/>
      <c r="F340" s="364"/>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J340" s="18"/>
    </row>
    <row r="341" spans="2:36" x14ac:dyDescent="0.2">
      <c r="B341" s="223"/>
      <c r="C341" s="223"/>
      <c r="D341" s="223"/>
      <c r="E341" s="223"/>
      <c r="F341" s="364"/>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J341" s="18"/>
    </row>
    <row r="342" spans="2:36" x14ac:dyDescent="0.2">
      <c r="B342" s="223"/>
      <c r="C342" s="223"/>
      <c r="D342" s="223"/>
      <c r="E342" s="223"/>
      <c r="F342" s="364"/>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J342" s="18"/>
    </row>
    <row r="343" spans="2:36" x14ac:dyDescent="0.2">
      <c r="B343" s="223"/>
      <c r="C343" s="223"/>
      <c r="D343" s="223"/>
      <c r="E343" s="223"/>
      <c r="F343" s="364"/>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J343" s="18"/>
    </row>
    <row r="344" spans="2:36" x14ac:dyDescent="0.2">
      <c r="B344" s="223"/>
      <c r="C344" s="223"/>
      <c r="D344" s="223"/>
      <c r="E344" s="223"/>
      <c r="F344" s="364"/>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J344" s="18"/>
    </row>
    <row r="345" spans="2:36" x14ac:dyDescent="0.2">
      <c r="B345" s="223"/>
      <c r="C345" s="223"/>
      <c r="D345" s="223"/>
      <c r="E345" s="223"/>
      <c r="F345" s="364"/>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J345" s="18"/>
    </row>
    <row r="346" spans="2:36" x14ac:dyDescent="0.2">
      <c r="B346" s="223"/>
      <c r="C346" s="223"/>
      <c r="D346" s="223"/>
      <c r="E346" s="223"/>
      <c r="F346" s="364"/>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J346" s="18"/>
    </row>
    <row r="347" spans="2:36" x14ac:dyDescent="0.2">
      <c r="B347" s="223"/>
      <c r="C347" s="223"/>
      <c r="D347" s="223"/>
      <c r="E347" s="223"/>
      <c r="F347" s="364"/>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J347" s="18"/>
    </row>
    <row r="348" spans="2:36" x14ac:dyDescent="0.2">
      <c r="B348" s="223"/>
      <c r="C348" s="223"/>
      <c r="D348" s="223"/>
      <c r="E348" s="223"/>
      <c r="F348" s="364"/>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J348" s="18"/>
    </row>
    <row r="349" spans="2:36" x14ac:dyDescent="0.2">
      <c r="B349" s="223"/>
      <c r="C349" s="223"/>
      <c r="D349" s="223"/>
      <c r="E349" s="223"/>
      <c r="F349" s="364"/>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J349" s="18"/>
    </row>
    <row r="350" spans="2:36" x14ac:dyDescent="0.2">
      <c r="B350" s="223"/>
      <c r="C350" s="223"/>
      <c r="D350" s="223"/>
      <c r="E350" s="223"/>
      <c r="F350" s="364"/>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J350" s="18"/>
    </row>
    <row r="351" spans="2:36" x14ac:dyDescent="0.2">
      <c r="B351" s="223"/>
      <c r="C351" s="223"/>
      <c r="D351" s="223"/>
      <c r="E351" s="223"/>
      <c r="F351" s="364"/>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J351" s="18"/>
    </row>
    <row r="352" spans="2:36" x14ac:dyDescent="0.2">
      <c r="B352" s="223"/>
      <c r="C352" s="223"/>
      <c r="D352" s="223"/>
      <c r="E352" s="223"/>
      <c r="F352" s="364"/>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J352" s="18"/>
    </row>
    <row r="353" spans="2:36" x14ac:dyDescent="0.2">
      <c r="B353" s="223"/>
      <c r="C353" s="223"/>
      <c r="D353" s="223"/>
      <c r="E353" s="223"/>
      <c r="F353" s="364"/>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J353" s="18"/>
    </row>
    <row r="354" spans="2:36" x14ac:dyDescent="0.2">
      <c r="B354" s="223"/>
      <c r="C354" s="223"/>
      <c r="D354" s="223"/>
      <c r="E354" s="223"/>
      <c r="F354" s="364"/>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J354" s="18"/>
    </row>
    <row r="355" spans="2:36" x14ac:dyDescent="0.2">
      <c r="B355" s="223"/>
      <c r="C355" s="223"/>
      <c r="D355" s="223"/>
      <c r="E355" s="223"/>
      <c r="F355" s="364"/>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J355" s="18"/>
    </row>
    <row r="356" spans="2:36" x14ac:dyDescent="0.2">
      <c r="B356" s="223"/>
      <c r="C356" s="223"/>
      <c r="D356" s="223"/>
      <c r="E356" s="223"/>
      <c r="F356" s="364"/>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J356" s="18"/>
    </row>
    <row r="357" spans="2:36" x14ac:dyDescent="0.2">
      <c r="B357" s="223"/>
      <c r="C357" s="223"/>
      <c r="D357" s="223"/>
      <c r="E357" s="223"/>
      <c r="F357" s="364"/>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J357" s="18"/>
    </row>
    <row r="358" spans="2:36" x14ac:dyDescent="0.2">
      <c r="B358" s="223"/>
      <c r="C358" s="223"/>
      <c r="D358" s="223"/>
      <c r="E358" s="223"/>
      <c r="F358" s="364"/>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J358" s="18"/>
    </row>
    <row r="359" spans="2:36" x14ac:dyDescent="0.2">
      <c r="B359" s="223"/>
      <c r="C359" s="223"/>
      <c r="D359" s="223"/>
      <c r="E359" s="223"/>
      <c r="F359" s="364"/>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J359" s="18"/>
    </row>
    <row r="360" spans="2:36" x14ac:dyDescent="0.2">
      <c r="B360" s="223"/>
      <c r="C360" s="223"/>
      <c r="D360" s="223"/>
      <c r="E360" s="223"/>
      <c r="F360" s="364"/>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J360" s="18"/>
    </row>
    <row r="361" spans="2:36" x14ac:dyDescent="0.2">
      <c r="B361" s="223"/>
      <c r="C361" s="223"/>
      <c r="D361" s="223"/>
      <c r="E361" s="223"/>
      <c r="F361" s="364"/>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J361" s="18"/>
    </row>
    <row r="362" spans="2:36" x14ac:dyDescent="0.2">
      <c r="B362" s="223"/>
      <c r="C362" s="223"/>
      <c r="D362" s="223"/>
      <c r="E362" s="223"/>
      <c r="F362" s="364"/>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J362" s="18"/>
    </row>
    <row r="363" spans="2:36" x14ac:dyDescent="0.2">
      <c r="B363" s="223"/>
      <c r="C363" s="223"/>
      <c r="D363" s="223"/>
      <c r="E363" s="223"/>
      <c r="F363" s="364"/>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J363" s="18"/>
    </row>
    <row r="364" spans="2:36" x14ac:dyDescent="0.2">
      <c r="B364" s="223"/>
      <c r="C364" s="223"/>
      <c r="D364" s="223"/>
      <c r="E364" s="223"/>
      <c r="F364" s="364"/>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J364" s="18"/>
    </row>
    <row r="365" spans="2:36" x14ac:dyDescent="0.2">
      <c r="B365" s="223"/>
      <c r="C365" s="223"/>
      <c r="D365" s="223"/>
      <c r="E365" s="223"/>
      <c r="F365" s="364"/>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J365" s="18"/>
    </row>
    <row r="366" spans="2:36" x14ac:dyDescent="0.2">
      <c r="B366" s="223"/>
      <c r="C366" s="223"/>
      <c r="D366" s="223"/>
      <c r="E366" s="223"/>
      <c r="F366" s="364"/>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J366" s="18"/>
    </row>
    <row r="367" spans="2:36" x14ac:dyDescent="0.2">
      <c r="B367" s="223"/>
      <c r="C367" s="223"/>
      <c r="D367" s="223"/>
      <c r="E367" s="223"/>
      <c r="F367" s="364"/>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J367" s="18"/>
    </row>
    <row r="368" spans="2:36" x14ac:dyDescent="0.2">
      <c r="B368" s="223"/>
      <c r="C368" s="223"/>
      <c r="D368" s="223"/>
      <c r="E368" s="223"/>
      <c r="F368" s="364"/>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J368" s="18"/>
    </row>
    <row r="369" spans="2:36" x14ac:dyDescent="0.2">
      <c r="B369" s="223"/>
      <c r="C369" s="223"/>
      <c r="D369" s="223"/>
      <c r="E369" s="223"/>
      <c r="F369" s="364"/>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J369" s="18"/>
    </row>
    <row r="370" spans="2:36" x14ac:dyDescent="0.2">
      <c r="B370" s="223"/>
      <c r="C370" s="223"/>
      <c r="D370" s="223"/>
      <c r="E370" s="223"/>
      <c r="F370" s="364"/>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J370" s="18"/>
    </row>
    <row r="371" spans="2:36" x14ac:dyDescent="0.2">
      <c r="B371" s="223"/>
      <c r="C371" s="223"/>
      <c r="D371" s="223"/>
      <c r="E371" s="223"/>
      <c r="F371" s="364"/>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J371" s="18"/>
    </row>
    <row r="372" spans="2:36" x14ac:dyDescent="0.2">
      <c r="B372" s="223"/>
      <c r="C372" s="223"/>
      <c r="D372" s="223"/>
      <c r="E372" s="223"/>
      <c r="F372" s="364"/>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J372" s="18"/>
    </row>
    <row r="373" spans="2:36" x14ac:dyDescent="0.2">
      <c r="B373" s="223"/>
      <c r="C373" s="223"/>
      <c r="D373" s="223"/>
      <c r="E373" s="223"/>
      <c r="F373" s="364"/>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J373" s="18"/>
    </row>
    <row r="374" spans="2:36" x14ac:dyDescent="0.2">
      <c r="B374" s="223"/>
      <c r="C374" s="223"/>
      <c r="D374" s="223"/>
      <c r="E374" s="223"/>
      <c r="F374" s="364"/>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J374" s="18"/>
    </row>
    <row r="375" spans="2:36" x14ac:dyDescent="0.2">
      <c r="B375" s="223"/>
      <c r="C375" s="223"/>
      <c r="D375" s="223"/>
      <c r="E375" s="223"/>
      <c r="F375" s="364"/>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J375" s="18"/>
    </row>
    <row r="376" spans="2:36" x14ac:dyDescent="0.2">
      <c r="B376" s="223"/>
      <c r="C376" s="223"/>
      <c r="D376" s="223"/>
      <c r="E376" s="223"/>
      <c r="F376" s="364"/>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J376" s="18"/>
    </row>
    <row r="377" spans="2:36" x14ac:dyDescent="0.2">
      <c r="B377" s="223"/>
      <c r="C377" s="223"/>
      <c r="D377" s="223"/>
      <c r="E377" s="223"/>
      <c r="F377" s="364"/>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J377" s="18"/>
    </row>
    <row r="378" spans="2:36" x14ac:dyDescent="0.2">
      <c r="B378" s="223"/>
      <c r="C378" s="223"/>
      <c r="D378" s="223"/>
      <c r="E378" s="223"/>
      <c r="F378" s="364"/>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J378" s="18"/>
    </row>
    <row r="379" spans="2:36" x14ac:dyDescent="0.2">
      <c r="B379" s="223"/>
      <c r="C379" s="223"/>
      <c r="D379" s="223"/>
      <c r="E379" s="223"/>
      <c r="F379" s="364"/>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J379" s="18"/>
    </row>
    <row r="380" spans="2:36" x14ac:dyDescent="0.2">
      <c r="B380" s="223"/>
      <c r="C380" s="223"/>
      <c r="D380" s="223"/>
      <c r="E380" s="223"/>
      <c r="F380" s="364"/>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J380" s="18"/>
    </row>
    <row r="381" spans="2:36" x14ac:dyDescent="0.2">
      <c r="B381" s="223"/>
      <c r="C381" s="223"/>
      <c r="D381" s="223"/>
      <c r="E381" s="223"/>
      <c r="F381" s="364"/>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J381" s="18"/>
    </row>
    <row r="382" spans="2:36" x14ac:dyDescent="0.2">
      <c r="B382" s="223"/>
      <c r="C382" s="223"/>
      <c r="D382" s="223"/>
      <c r="E382" s="223"/>
      <c r="F382" s="364"/>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J382" s="18"/>
    </row>
    <row r="383" spans="2:36" x14ac:dyDescent="0.2">
      <c r="B383" s="223"/>
      <c r="C383" s="223"/>
      <c r="D383" s="223"/>
      <c r="E383" s="223"/>
      <c r="F383" s="364"/>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J383" s="18"/>
    </row>
    <row r="384" spans="2:36" x14ac:dyDescent="0.2">
      <c r="B384" s="223"/>
      <c r="C384" s="223"/>
      <c r="D384" s="223"/>
      <c r="E384" s="223"/>
      <c r="F384" s="364"/>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J384" s="18"/>
    </row>
    <row r="385" spans="2:36" x14ac:dyDescent="0.2">
      <c r="B385" s="223"/>
      <c r="C385" s="223"/>
      <c r="D385" s="223"/>
      <c r="E385" s="223"/>
      <c r="F385" s="364"/>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J385" s="18"/>
    </row>
    <row r="386" spans="2:36" x14ac:dyDescent="0.2">
      <c r="B386" s="223"/>
      <c r="C386" s="223"/>
      <c r="D386" s="223"/>
      <c r="E386" s="223"/>
      <c r="F386" s="364"/>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J386" s="18"/>
    </row>
    <row r="387" spans="2:36" x14ac:dyDescent="0.2">
      <c r="B387" s="223"/>
      <c r="C387" s="223"/>
      <c r="D387" s="223"/>
      <c r="E387" s="223"/>
      <c r="F387" s="364"/>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J387" s="18"/>
    </row>
    <row r="388" spans="2:36" x14ac:dyDescent="0.2">
      <c r="B388" s="223"/>
      <c r="C388" s="223"/>
      <c r="D388" s="223"/>
      <c r="E388" s="223"/>
      <c r="F388" s="364"/>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J388" s="18"/>
    </row>
    <row r="389" spans="2:36" x14ac:dyDescent="0.2">
      <c r="B389" s="223"/>
      <c r="C389" s="223"/>
      <c r="D389" s="223"/>
      <c r="E389" s="223"/>
      <c r="F389" s="364"/>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J389" s="18"/>
    </row>
    <row r="390" spans="2:36" x14ac:dyDescent="0.2">
      <c r="B390" s="223"/>
      <c r="C390" s="223"/>
      <c r="D390" s="223"/>
      <c r="E390" s="223"/>
      <c r="F390" s="364"/>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J390" s="18"/>
    </row>
    <row r="391" spans="2:36" x14ac:dyDescent="0.2">
      <c r="B391" s="223"/>
      <c r="C391" s="223"/>
      <c r="D391" s="223"/>
      <c r="E391" s="223"/>
      <c r="F391" s="364"/>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J391" s="18"/>
    </row>
    <row r="392" spans="2:36" x14ac:dyDescent="0.2">
      <c r="B392" s="223"/>
      <c r="C392" s="223"/>
      <c r="D392" s="223"/>
      <c r="E392" s="223"/>
      <c r="F392" s="364"/>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J392" s="18"/>
    </row>
    <row r="393" spans="2:36" x14ac:dyDescent="0.2">
      <c r="B393" s="223"/>
      <c r="C393" s="223"/>
      <c r="D393" s="223"/>
      <c r="E393" s="223"/>
      <c r="F393" s="364"/>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J393" s="18"/>
    </row>
    <row r="394" spans="2:36" x14ac:dyDescent="0.2">
      <c r="B394" s="223"/>
      <c r="C394" s="223"/>
      <c r="D394" s="223"/>
      <c r="E394" s="223"/>
      <c r="F394" s="364"/>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J394" s="18"/>
    </row>
    <row r="395" spans="2:36" x14ac:dyDescent="0.2">
      <c r="B395" s="223"/>
      <c r="C395" s="223"/>
      <c r="D395" s="223"/>
      <c r="E395" s="223"/>
      <c r="F395" s="364"/>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J395" s="18"/>
    </row>
    <row r="396" spans="2:36" x14ac:dyDescent="0.2">
      <c r="B396" s="223"/>
      <c r="C396" s="223"/>
      <c r="D396" s="223"/>
      <c r="E396" s="223"/>
      <c r="F396" s="364"/>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J396" s="18"/>
    </row>
    <row r="397" spans="2:36" x14ac:dyDescent="0.2">
      <c r="B397" s="223"/>
      <c r="C397" s="223"/>
      <c r="D397" s="223"/>
      <c r="E397" s="223"/>
      <c r="F397" s="364"/>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J397" s="18"/>
    </row>
    <row r="398" spans="2:36" x14ac:dyDescent="0.2">
      <c r="B398" s="223"/>
      <c r="C398" s="223"/>
      <c r="D398" s="223"/>
      <c r="E398" s="223"/>
      <c r="F398" s="364"/>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J398" s="18"/>
    </row>
    <row r="399" spans="2:36" x14ac:dyDescent="0.2">
      <c r="B399" s="223"/>
      <c r="C399" s="223"/>
      <c r="D399" s="223"/>
      <c r="E399" s="223"/>
      <c r="F399" s="364"/>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J399" s="18"/>
    </row>
    <row r="400" spans="2:36" x14ac:dyDescent="0.2">
      <c r="B400" s="223"/>
      <c r="C400" s="223"/>
      <c r="D400" s="223"/>
      <c r="E400" s="223"/>
      <c r="F400" s="364"/>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J400" s="18"/>
    </row>
    <row r="401" spans="2:36" x14ac:dyDescent="0.2">
      <c r="B401" s="223"/>
      <c r="C401" s="223"/>
      <c r="D401" s="223"/>
      <c r="E401" s="223"/>
      <c r="F401" s="364"/>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J401" s="18"/>
    </row>
    <row r="402" spans="2:36" x14ac:dyDescent="0.2">
      <c r="B402" s="223"/>
      <c r="C402" s="223"/>
      <c r="D402" s="223"/>
      <c r="E402" s="223"/>
      <c r="F402" s="364"/>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J402" s="18"/>
    </row>
    <row r="403" spans="2:36" x14ac:dyDescent="0.2">
      <c r="B403" s="223"/>
      <c r="C403" s="223"/>
      <c r="D403" s="223"/>
      <c r="E403" s="223"/>
      <c r="F403" s="364"/>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J403" s="18"/>
    </row>
    <row r="404" spans="2:36" x14ac:dyDescent="0.2">
      <c r="B404" s="223"/>
      <c r="C404" s="223"/>
      <c r="D404" s="223"/>
      <c r="E404" s="223"/>
      <c r="F404" s="364"/>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J404" s="18"/>
    </row>
    <row r="405" spans="2:36" x14ac:dyDescent="0.2">
      <c r="B405" s="223"/>
      <c r="C405" s="223"/>
      <c r="D405" s="223"/>
      <c r="E405" s="223"/>
      <c r="F405" s="364"/>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J405" s="18"/>
    </row>
    <row r="406" spans="2:36" x14ac:dyDescent="0.2">
      <c r="B406" s="223"/>
      <c r="C406" s="223"/>
      <c r="D406" s="223"/>
      <c r="E406" s="223"/>
      <c r="F406" s="364"/>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J406" s="18"/>
    </row>
    <row r="407" spans="2:36" x14ac:dyDescent="0.2">
      <c r="B407" s="223"/>
      <c r="C407" s="223"/>
      <c r="D407" s="223"/>
      <c r="E407" s="223"/>
      <c r="F407" s="364"/>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J407" s="18"/>
    </row>
    <row r="408" spans="2:36" x14ac:dyDescent="0.2">
      <c r="B408" s="223"/>
      <c r="C408" s="223"/>
      <c r="D408" s="223"/>
      <c r="E408" s="223"/>
      <c r="F408" s="364"/>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J408" s="18"/>
    </row>
    <row r="409" spans="2:36" x14ac:dyDescent="0.2">
      <c r="B409" s="223"/>
      <c r="C409" s="223"/>
      <c r="D409" s="223"/>
      <c r="E409" s="223"/>
      <c r="F409" s="364"/>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J409" s="18"/>
    </row>
    <row r="410" spans="2:36" x14ac:dyDescent="0.2">
      <c r="B410" s="223"/>
      <c r="C410" s="223"/>
      <c r="D410" s="223"/>
      <c r="E410" s="223"/>
      <c r="F410" s="364"/>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J410" s="18"/>
    </row>
    <row r="411" spans="2:36" x14ac:dyDescent="0.2">
      <c r="B411" s="223"/>
      <c r="C411" s="223"/>
      <c r="D411" s="223"/>
      <c r="E411" s="223"/>
      <c r="F411" s="364"/>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J411" s="18"/>
    </row>
    <row r="412" spans="2:36" x14ac:dyDescent="0.2">
      <c r="B412" s="223"/>
      <c r="C412" s="223"/>
      <c r="D412" s="223"/>
      <c r="E412" s="223"/>
      <c r="F412" s="364"/>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J412" s="18"/>
    </row>
    <row r="413" spans="2:36" x14ac:dyDescent="0.2">
      <c r="B413" s="223"/>
      <c r="C413" s="223"/>
      <c r="D413" s="223"/>
      <c r="E413" s="223"/>
      <c r="F413" s="364"/>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J413" s="18"/>
    </row>
    <row r="414" spans="2:36" x14ac:dyDescent="0.2">
      <c r="B414" s="223"/>
      <c r="C414" s="223"/>
      <c r="D414" s="223"/>
      <c r="E414" s="223"/>
      <c r="F414" s="364"/>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J414" s="18"/>
    </row>
    <row r="415" spans="2:36" x14ac:dyDescent="0.2">
      <c r="B415" s="223"/>
      <c r="C415" s="223"/>
      <c r="D415" s="223"/>
      <c r="E415" s="223"/>
      <c r="F415" s="364"/>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J415" s="18"/>
    </row>
    <row r="416" spans="2:36" x14ac:dyDescent="0.2">
      <c r="B416" s="223"/>
      <c r="C416" s="223"/>
      <c r="D416" s="223"/>
      <c r="E416" s="223"/>
      <c r="F416" s="364"/>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J416" s="18"/>
    </row>
    <row r="417" spans="2:36" x14ac:dyDescent="0.2">
      <c r="B417" s="223"/>
      <c r="C417" s="223"/>
      <c r="D417" s="223"/>
      <c r="E417" s="223"/>
      <c r="F417" s="364"/>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J417" s="18"/>
    </row>
    <row r="418" spans="2:36" x14ac:dyDescent="0.2">
      <c r="B418" s="223"/>
      <c r="C418" s="223"/>
      <c r="D418" s="223"/>
      <c r="E418" s="223"/>
      <c r="F418" s="364"/>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J418" s="18"/>
    </row>
    <row r="419" spans="2:36" x14ac:dyDescent="0.2">
      <c r="B419" s="223"/>
      <c r="C419" s="223"/>
      <c r="D419" s="223"/>
      <c r="E419" s="223"/>
      <c r="F419" s="364"/>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J419" s="18"/>
    </row>
    <row r="420" spans="2:36" x14ac:dyDescent="0.2">
      <c r="B420" s="223"/>
      <c r="C420" s="223"/>
      <c r="D420" s="223"/>
      <c r="E420" s="223"/>
      <c r="F420" s="364"/>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J420" s="18"/>
    </row>
    <row r="421" spans="2:36" x14ac:dyDescent="0.2">
      <c r="B421" s="223"/>
      <c r="C421" s="223"/>
      <c r="D421" s="223"/>
      <c r="E421" s="223"/>
      <c r="F421" s="364"/>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J421" s="18"/>
    </row>
    <row r="422" spans="2:36" x14ac:dyDescent="0.2">
      <c r="B422" s="223"/>
      <c r="C422" s="223"/>
      <c r="D422" s="223"/>
      <c r="E422" s="223"/>
      <c r="F422" s="364"/>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J422" s="18"/>
    </row>
    <row r="423" spans="2:36" x14ac:dyDescent="0.2">
      <c r="B423" s="223"/>
      <c r="C423" s="223"/>
      <c r="D423" s="223"/>
      <c r="E423" s="223"/>
      <c r="F423" s="364"/>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J423" s="18"/>
    </row>
    <row r="424" spans="2:36" x14ac:dyDescent="0.2">
      <c r="B424" s="223"/>
      <c r="C424" s="223"/>
      <c r="D424" s="223"/>
      <c r="E424" s="223"/>
      <c r="F424" s="364"/>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J424" s="18"/>
    </row>
    <row r="425" spans="2:36" x14ac:dyDescent="0.2">
      <c r="B425" s="223"/>
      <c r="C425" s="223"/>
      <c r="D425" s="223"/>
      <c r="E425" s="223"/>
      <c r="F425" s="364"/>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J425" s="18"/>
    </row>
    <row r="426" spans="2:36" x14ac:dyDescent="0.2">
      <c r="B426" s="223"/>
      <c r="C426" s="223"/>
      <c r="D426" s="223"/>
      <c r="E426" s="223"/>
      <c r="F426" s="364"/>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J426" s="18"/>
    </row>
    <row r="427" spans="2:36" x14ac:dyDescent="0.2">
      <c r="B427" s="223"/>
      <c r="C427" s="223"/>
      <c r="D427" s="223"/>
      <c r="E427" s="223"/>
      <c r="F427" s="364"/>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J427" s="18"/>
    </row>
    <row r="428" spans="2:36" x14ac:dyDescent="0.2">
      <c r="B428" s="223"/>
      <c r="C428" s="223"/>
      <c r="D428" s="223"/>
      <c r="E428" s="223"/>
      <c r="F428" s="364"/>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J428" s="18"/>
    </row>
    <row r="429" spans="2:36" x14ac:dyDescent="0.2">
      <c r="B429" s="223"/>
      <c r="C429" s="223"/>
      <c r="D429" s="223"/>
      <c r="E429" s="223"/>
      <c r="F429" s="364"/>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J429" s="18"/>
    </row>
    <row r="430" spans="2:36" x14ac:dyDescent="0.2">
      <c r="B430" s="223"/>
      <c r="C430" s="223"/>
      <c r="D430" s="223"/>
      <c r="E430" s="223"/>
      <c r="F430" s="364"/>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J430" s="18"/>
    </row>
    <row r="431" spans="2:36" x14ac:dyDescent="0.2">
      <c r="B431" s="223"/>
      <c r="C431" s="223"/>
      <c r="D431" s="223"/>
      <c r="E431" s="223"/>
      <c r="F431" s="364"/>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J431" s="18"/>
    </row>
    <row r="432" spans="2:36" x14ac:dyDescent="0.2">
      <c r="B432" s="223"/>
      <c r="C432" s="223"/>
      <c r="D432" s="223"/>
      <c r="E432" s="223"/>
      <c r="F432" s="364"/>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J432" s="18"/>
    </row>
    <row r="433" spans="2:36" x14ac:dyDescent="0.2">
      <c r="B433" s="223"/>
      <c r="C433" s="223"/>
      <c r="D433" s="223"/>
      <c r="E433" s="223"/>
      <c r="F433" s="364"/>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J433" s="18"/>
    </row>
    <row r="434" spans="2:36" x14ac:dyDescent="0.2">
      <c r="B434" s="223"/>
      <c r="C434" s="223"/>
      <c r="D434" s="223"/>
      <c r="E434" s="223"/>
      <c r="F434" s="364"/>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J434" s="18"/>
    </row>
    <row r="435" spans="2:36" x14ac:dyDescent="0.2">
      <c r="B435" s="223"/>
      <c r="C435" s="223"/>
      <c r="D435" s="223"/>
      <c r="E435" s="223"/>
      <c r="F435" s="364"/>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J435" s="18"/>
    </row>
    <row r="436" spans="2:36" x14ac:dyDescent="0.2">
      <c r="B436" s="223"/>
      <c r="C436" s="223"/>
      <c r="D436" s="223"/>
      <c r="E436" s="223"/>
      <c r="F436" s="364"/>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J436" s="18"/>
    </row>
    <row r="437" spans="2:36" x14ac:dyDescent="0.2">
      <c r="B437" s="223"/>
      <c r="C437" s="223"/>
      <c r="D437" s="223"/>
      <c r="E437" s="223"/>
      <c r="F437" s="364"/>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J437" s="18"/>
    </row>
    <row r="438" spans="2:36" x14ac:dyDescent="0.2">
      <c r="B438" s="223"/>
      <c r="C438" s="223"/>
      <c r="D438" s="223"/>
      <c r="E438" s="223"/>
      <c r="F438" s="364"/>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J438" s="18"/>
    </row>
    <row r="439" spans="2:36" x14ac:dyDescent="0.2">
      <c r="B439" s="223"/>
      <c r="C439" s="223"/>
      <c r="D439" s="223"/>
      <c r="E439" s="223"/>
      <c r="F439" s="364"/>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J439" s="18"/>
    </row>
    <row r="440" spans="2:36" x14ac:dyDescent="0.2">
      <c r="B440" s="223"/>
      <c r="C440" s="223"/>
      <c r="D440" s="223"/>
      <c r="E440" s="223"/>
      <c r="F440" s="364"/>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J440" s="18"/>
    </row>
    <row r="441" spans="2:36" x14ac:dyDescent="0.2">
      <c r="B441" s="223"/>
      <c r="C441" s="223"/>
      <c r="D441" s="223"/>
      <c r="E441" s="223"/>
      <c r="F441" s="364"/>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J441" s="18"/>
    </row>
    <row r="442" spans="2:36" x14ac:dyDescent="0.2">
      <c r="B442" s="223"/>
      <c r="C442" s="223"/>
      <c r="D442" s="223"/>
      <c r="E442" s="223"/>
      <c r="F442" s="364"/>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J442" s="18"/>
    </row>
    <row r="443" spans="2:36" x14ac:dyDescent="0.2">
      <c r="B443" s="223"/>
      <c r="C443" s="223"/>
      <c r="D443" s="223"/>
      <c r="E443" s="223"/>
      <c r="F443" s="364"/>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J443" s="18"/>
    </row>
    <row r="444" spans="2:36" x14ac:dyDescent="0.2">
      <c r="B444" s="223"/>
      <c r="C444" s="223"/>
      <c r="D444" s="223"/>
      <c r="E444" s="223"/>
      <c r="F444" s="364"/>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J444" s="18"/>
    </row>
    <row r="445" spans="2:36" x14ac:dyDescent="0.2">
      <c r="B445" s="223"/>
      <c r="C445" s="223"/>
      <c r="D445" s="223"/>
      <c r="E445" s="223"/>
      <c r="F445" s="364"/>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J445" s="18"/>
    </row>
    <row r="446" spans="2:36" x14ac:dyDescent="0.2">
      <c r="B446" s="223"/>
      <c r="C446" s="223"/>
      <c r="D446" s="223"/>
      <c r="E446" s="223"/>
      <c r="F446" s="364"/>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J446" s="18"/>
    </row>
    <row r="447" spans="2:36" x14ac:dyDescent="0.2">
      <c r="B447" s="223"/>
      <c r="C447" s="223"/>
      <c r="D447" s="223"/>
      <c r="E447" s="223"/>
      <c r="F447" s="364"/>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J447" s="18"/>
    </row>
    <row r="448" spans="2:36" x14ac:dyDescent="0.2">
      <c r="B448" s="223"/>
      <c r="C448" s="223"/>
      <c r="D448" s="223"/>
      <c r="E448" s="223"/>
      <c r="F448" s="364"/>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J448" s="18"/>
    </row>
    <row r="449" spans="2:36" x14ac:dyDescent="0.2">
      <c r="B449" s="223"/>
      <c r="C449" s="223"/>
      <c r="D449" s="223"/>
      <c r="E449" s="223"/>
      <c r="F449" s="364"/>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J449" s="18"/>
    </row>
    <row r="450" spans="2:36" x14ac:dyDescent="0.2">
      <c r="B450" s="223"/>
      <c r="C450" s="223"/>
      <c r="D450" s="223"/>
      <c r="E450" s="223"/>
      <c r="F450" s="364"/>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J450" s="18"/>
    </row>
    <row r="451" spans="2:36" x14ac:dyDescent="0.2">
      <c r="B451" s="223"/>
      <c r="C451" s="223"/>
      <c r="D451" s="223"/>
      <c r="E451" s="223"/>
      <c r="F451" s="364"/>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J451" s="18"/>
    </row>
    <row r="452" spans="2:36" x14ac:dyDescent="0.2">
      <c r="B452" s="223"/>
      <c r="C452" s="223"/>
      <c r="D452" s="223"/>
      <c r="E452" s="223"/>
      <c r="F452" s="364"/>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J452" s="18"/>
    </row>
    <row r="453" spans="2:36" x14ac:dyDescent="0.2">
      <c r="B453" s="223"/>
      <c r="C453" s="223"/>
      <c r="D453" s="223"/>
      <c r="E453" s="223"/>
      <c r="F453" s="364"/>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J453" s="18"/>
    </row>
    <row r="454" spans="2:36" x14ac:dyDescent="0.2">
      <c r="B454" s="223"/>
      <c r="C454" s="223"/>
      <c r="D454" s="223"/>
      <c r="E454" s="223"/>
      <c r="F454" s="364"/>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J454" s="18"/>
    </row>
    <row r="455" spans="2:36" x14ac:dyDescent="0.2">
      <c r="B455" s="223"/>
      <c r="C455" s="223"/>
      <c r="D455" s="223"/>
      <c r="E455" s="223"/>
      <c r="F455" s="364"/>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J455" s="18"/>
    </row>
    <row r="456" spans="2:36" x14ac:dyDescent="0.2">
      <c r="B456" s="223"/>
      <c r="C456" s="223"/>
      <c r="D456" s="223"/>
      <c r="E456" s="223"/>
      <c r="F456" s="364"/>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J456" s="18"/>
    </row>
    <row r="457" spans="2:36" x14ac:dyDescent="0.2">
      <c r="B457" s="223"/>
      <c r="C457" s="223"/>
      <c r="D457" s="223"/>
      <c r="E457" s="223"/>
      <c r="F457" s="364"/>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J457" s="18"/>
    </row>
    <row r="458" spans="2:36" x14ac:dyDescent="0.2">
      <c r="B458" s="223"/>
      <c r="C458" s="223"/>
      <c r="D458" s="223"/>
      <c r="E458" s="223"/>
      <c r="F458" s="364"/>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J458" s="18"/>
    </row>
    <row r="459" spans="2:36" x14ac:dyDescent="0.2">
      <c r="B459" s="223"/>
      <c r="C459" s="223"/>
      <c r="D459" s="223"/>
      <c r="E459" s="223"/>
      <c r="F459" s="364"/>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J459" s="18"/>
    </row>
    <row r="460" spans="2:36" x14ac:dyDescent="0.2">
      <c r="B460" s="223"/>
      <c r="C460" s="223"/>
      <c r="D460" s="223"/>
      <c r="E460" s="223"/>
      <c r="F460" s="364"/>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J460" s="18"/>
    </row>
    <row r="461" spans="2:36" x14ac:dyDescent="0.2">
      <c r="B461" s="223"/>
      <c r="C461" s="223"/>
      <c r="D461" s="223"/>
      <c r="E461" s="223"/>
      <c r="F461" s="364"/>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J461" s="18"/>
    </row>
    <row r="462" spans="2:36" x14ac:dyDescent="0.2">
      <c r="B462" s="223"/>
      <c r="C462" s="223"/>
      <c r="D462" s="223"/>
      <c r="E462" s="223"/>
      <c r="F462" s="364"/>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J462" s="18"/>
    </row>
    <row r="463" spans="2:36" x14ac:dyDescent="0.2">
      <c r="B463" s="223"/>
      <c r="C463" s="223"/>
      <c r="D463" s="223"/>
      <c r="E463" s="223"/>
      <c r="F463" s="364"/>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J463" s="18"/>
    </row>
    <row r="464" spans="2:36" x14ac:dyDescent="0.2">
      <c r="B464" s="223"/>
      <c r="C464" s="223"/>
      <c r="D464" s="223"/>
      <c r="E464" s="223"/>
      <c r="F464" s="364"/>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J464" s="18"/>
    </row>
    <row r="465" spans="2:36" x14ac:dyDescent="0.2">
      <c r="B465" s="223"/>
      <c r="C465" s="223"/>
      <c r="D465" s="223"/>
      <c r="E465" s="223"/>
      <c r="F465" s="364"/>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J465" s="18"/>
    </row>
    <row r="466" spans="2:36" x14ac:dyDescent="0.2">
      <c r="B466" s="223"/>
      <c r="C466" s="223"/>
      <c r="D466" s="223"/>
      <c r="E466" s="223"/>
      <c r="F466" s="364"/>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J466" s="18"/>
    </row>
    <row r="467" spans="2:36" x14ac:dyDescent="0.2">
      <c r="B467" s="223"/>
      <c r="C467" s="223"/>
      <c r="D467" s="223"/>
      <c r="E467" s="223"/>
      <c r="F467" s="364"/>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J467" s="18"/>
    </row>
    <row r="468" spans="2:36" x14ac:dyDescent="0.2">
      <c r="B468" s="223"/>
      <c r="C468" s="223"/>
      <c r="D468" s="223"/>
      <c r="E468" s="223"/>
      <c r="F468" s="364"/>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J468" s="18"/>
    </row>
    <row r="469" spans="2:36" x14ac:dyDescent="0.2">
      <c r="B469" s="223"/>
      <c r="C469" s="223"/>
      <c r="D469" s="223"/>
      <c r="E469" s="223"/>
      <c r="F469" s="364"/>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J469" s="18"/>
    </row>
    <row r="470" spans="2:36" x14ac:dyDescent="0.2">
      <c r="B470" s="223"/>
      <c r="C470" s="223"/>
      <c r="D470" s="223"/>
      <c r="E470" s="223"/>
      <c r="F470" s="364"/>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J470" s="18"/>
    </row>
    <row r="471" spans="2:36" x14ac:dyDescent="0.2">
      <c r="B471" s="223"/>
      <c r="C471" s="223"/>
      <c r="D471" s="223"/>
      <c r="E471" s="223"/>
      <c r="F471" s="364"/>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J471" s="18"/>
    </row>
    <row r="472" spans="2:36" x14ac:dyDescent="0.2">
      <c r="B472" s="223"/>
      <c r="C472" s="223"/>
      <c r="D472" s="223"/>
      <c r="E472" s="223"/>
      <c r="F472" s="364"/>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J472" s="18"/>
    </row>
    <row r="473" spans="2:36" x14ac:dyDescent="0.2">
      <c r="B473" s="223"/>
      <c r="C473" s="223"/>
      <c r="D473" s="223"/>
      <c r="E473" s="223"/>
      <c r="F473" s="364"/>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J473" s="18"/>
    </row>
    <row r="474" spans="2:36" x14ac:dyDescent="0.2">
      <c r="B474" s="223"/>
      <c r="C474" s="223"/>
      <c r="D474" s="223"/>
      <c r="E474" s="223"/>
      <c r="F474" s="364"/>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J474" s="18"/>
    </row>
    <row r="475" spans="2:36" x14ac:dyDescent="0.2">
      <c r="B475" s="223"/>
      <c r="C475" s="223"/>
      <c r="D475" s="223"/>
      <c r="E475" s="223"/>
      <c r="F475" s="364"/>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J475" s="18"/>
    </row>
    <row r="476" spans="2:36" x14ac:dyDescent="0.2">
      <c r="B476" s="223"/>
      <c r="C476" s="223"/>
      <c r="D476" s="223"/>
      <c r="E476" s="223"/>
      <c r="F476" s="364"/>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J476" s="18"/>
    </row>
    <row r="477" spans="2:36" x14ac:dyDescent="0.2">
      <c r="B477" s="223"/>
      <c r="C477" s="223"/>
      <c r="D477" s="223"/>
      <c r="E477" s="223"/>
      <c r="F477" s="364"/>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J477" s="18"/>
    </row>
    <row r="478" spans="2:36" x14ac:dyDescent="0.2">
      <c r="B478" s="223"/>
      <c r="C478" s="223"/>
      <c r="D478" s="223"/>
      <c r="E478" s="223"/>
      <c r="F478" s="364"/>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J478" s="18"/>
    </row>
    <row r="479" spans="2:36" x14ac:dyDescent="0.2">
      <c r="B479" s="223"/>
      <c r="C479" s="223"/>
      <c r="D479" s="223"/>
      <c r="E479" s="223"/>
      <c r="F479" s="364"/>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J479" s="18"/>
    </row>
    <row r="480" spans="2:36" x14ac:dyDescent="0.2">
      <c r="B480" s="223"/>
      <c r="C480" s="223"/>
      <c r="D480" s="223"/>
      <c r="E480" s="223"/>
      <c r="F480" s="364"/>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J480" s="18"/>
    </row>
    <row r="481" spans="2:36" x14ac:dyDescent="0.2">
      <c r="B481" s="223"/>
      <c r="C481" s="223"/>
      <c r="D481" s="223"/>
      <c r="E481" s="223"/>
      <c r="F481" s="364"/>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J481" s="18"/>
    </row>
    <row r="482" spans="2:36" x14ac:dyDescent="0.2">
      <c r="B482" s="223"/>
      <c r="C482" s="223"/>
      <c r="D482" s="223"/>
      <c r="E482" s="223"/>
      <c r="F482" s="364"/>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J482" s="18"/>
    </row>
    <row r="483" spans="2:36" x14ac:dyDescent="0.2">
      <c r="B483" s="223"/>
      <c r="C483" s="223"/>
      <c r="D483" s="223"/>
      <c r="E483" s="223"/>
      <c r="F483" s="364"/>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J483" s="18"/>
    </row>
    <row r="484" spans="2:36" x14ac:dyDescent="0.2">
      <c r="B484" s="223"/>
      <c r="C484" s="223"/>
      <c r="D484" s="223"/>
      <c r="E484" s="223"/>
      <c r="F484" s="364"/>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J484" s="18"/>
    </row>
    <row r="485" spans="2:36" x14ac:dyDescent="0.2">
      <c r="B485" s="223"/>
      <c r="C485" s="223"/>
      <c r="D485" s="223"/>
      <c r="E485" s="223"/>
      <c r="F485" s="364"/>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J485" s="18"/>
    </row>
    <row r="486" spans="2:36" x14ac:dyDescent="0.2">
      <c r="B486" s="223"/>
      <c r="C486" s="223"/>
      <c r="D486" s="223"/>
      <c r="E486" s="223"/>
      <c r="F486" s="364"/>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J486" s="18"/>
    </row>
    <row r="487" spans="2:36" x14ac:dyDescent="0.2">
      <c r="B487" s="223"/>
      <c r="C487" s="223"/>
      <c r="D487" s="223"/>
      <c r="E487" s="223"/>
      <c r="F487" s="364"/>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J487" s="18"/>
    </row>
    <row r="488" spans="2:36" x14ac:dyDescent="0.2">
      <c r="B488" s="223"/>
      <c r="C488" s="223"/>
      <c r="D488" s="223"/>
      <c r="E488" s="223"/>
      <c r="F488" s="364"/>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J488" s="18"/>
    </row>
    <row r="489" spans="2:36" x14ac:dyDescent="0.2">
      <c r="B489" s="223"/>
      <c r="C489" s="223"/>
      <c r="D489" s="223"/>
      <c r="E489" s="223"/>
      <c r="F489" s="364"/>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J489" s="18"/>
    </row>
    <row r="490" spans="2:36" x14ac:dyDescent="0.2">
      <c r="B490" s="223"/>
      <c r="C490" s="223"/>
      <c r="D490" s="223"/>
      <c r="E490" s="223"/>
      <c r="F490" s="364"/>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J490" s="18"/>
    </row>
    <row r="491" spans="2:36" x14ac:dyDescent="0.2">
      <c r="B491" s="223"/>
      <c r="C491" s="223"/>
      <c r="D491" s="223"/>
      <c r="E491" s="223"/>
      <c r="F491" s="364"/>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J491" s="18"/>
    </row>
    <row r="492" spans="2:36" x14ac:dyDescent="0.2">
      <c r="B492" s="223"/>
      <c r="C492" s="223"/>
      <c r="D492" s="223"/>
      <c r="E492" s="223"/>
      <c r="F492" s="364"/>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J492" s="18"/>
    </row>
    <row r="493" spans="2:36" x14ac:dyDescent="0.2">
      <c r="B493" s="223"/>
      <c r="C493" s="223"/>
      <c r="D493" s="223"/>
      <c r="E493" s="223"/>
      <c r="F493" s="364"/>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J493" s="18"/>
    </row>
    <row r="494" spans="2:36" x14ac:dyDescent="0.2">
      <c r="B494" s="223"/>
      <c r="C494" s="223"/>
      <c r="D494" s="223"/>
      <c r="E494" s="223"/>
      <c r="F494" s="364"/>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J494" s="18"/>
    </row>
    <row r="495" spans="2:36" x14ac:dyDescent="0.2">
      <c r="B495" s="223"/>
      <c r="C495" s="223"/>
      <c r="D495" s="223"/>
      <c r="E495" s="223"/>
      <c r="F495" s="364"/>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J495" s="18"/>
    </row>
    <row r="496" spans="2:36" x14ac:dyDescent="0.2">
      <c r="B496" s="223"/>
      <c r="C496" s="223"/>
      <c r="D496" s="223"/>
      <c r="E496" s="223"/>
      <c r="F496" s="364"/>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J496" s="18"/>
    </row>
    <row r="497" spans="2:36" x14ac:dyDescent="0.2">
      <c r="B497" s="223"/>
      <c r="C497" s="223"/>
      <c r="D497" s="223"/>
      <c r="E497" s="223"/>
      <c r="F497" s="364"/>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J497" s="18"/>
    </row>
    <row r="498" spans="2:36" x14ac:dyDescent="0.2">
      <c r="B498" s="223"/>
      <c r="C498" s="223"/>
      <c r="D498" s="223"/>
      <c r="E498" s="223"/>
      <c r="F498" s="364"/>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J498" s="18"/>
    </row>
    <row r="499" spans="2:36" x14ac:dyDescent="0.2">
      <c r="B499" s="223"/>
      <c r="C499" s="223"/>
      <c r="D499" s="223"/>
      <c r="E499" s="223"/>
      <c r="F499" s="364"/>
      <c r="G499" s="223"/>
      <c r="H499" s="223"/>
      <c r="I499" s="223"/>
      <c r="J499" s="223"/>
      <c r="K499" s="223"/>
      <c r="L499" s="223"/>
      <c r="M499" s="223"/>
      <c r="N499" s="223"/>
      <c r="O499" s="223"/>
      <c r="P499" s="223"/>
      <c r="Q499" s="223"/>
      <c r="R499" s="223"/>
      <c r="S499" s="223"/>
      <c r="T499" s="223"/>
      <c r="U499" s="223"/>
      <c r="V499" s="223"/>
      <c r="W499" s="223"/>
      <c r="X499" s="223"/>
      <c r="Y499" s="223"/>
      <c r="Z499" s="223"/>
      <c r="AA499" s="223"/>
      <c r="AB499" s="223"/>
      <c r="AC499" s="223"/>
      <c r="AD499" s="223"/>
      <c r="AE499" s="223"/>
      <c r="AF499" s="223"/>
      <c r="AG499" s="223"/>
      <c r="AJ499" s="18"/>
    </row>
    <row r="500" spans="2:36" x14ac:dyDescent="0.2">
      <c r="B500" s="223"/>
      <c r="C500" s="223"/>
      <c r="D500" s="223"/>
      <c r="E500" s="223"/>
      <c r="F500" s="364"/>
      <c r="G500" s="223"/>
      <c r="H500" s="223"/>
      <c r="I500" s="223"/>
      <c r="J500" s="223"/>
      <c r="K500" s="223"/>
      <c r="L500" s="223"/>
      <c r="M500" s="223"/>
      <c r="N500" s="223"/>
      <c r="O500" s="223"/>
      <c r="P500" s="223"/>
      <c r="Q500" s="223"/>
      <c r="R500" s="223"/>
      <c r="S500" s="223"/>
      <c r="T500" s="223"/>
      <c r="U500" s="223"/>
      <c r="V500" s="223"/>
      <c r="W500" s="223"/>
      <c r="X500" s="223"/>
      <c r="Y500" s="223"/>
      <c r="Z500" s="223"/>
      <c r="AA500" s="223"/>
      <c r="AB500" s="223"/>
      <c r="AC500" s="223"/>
      <c r="AD500" s="223"/>
      <c r="AE500" s="223"/>
      <c r="AF500" s="223"/>
      <c r="AG500" s="223"/>
      <c r="AJ500" s="18"/>
    </row>
    <row r="501" spans="2:36" x14ac:dyDescent="0.2">
      <c r="B501" s="223"/>
      <c r="C501" s="223"/>
      <c r="D501" s="223"/>
      <c r="E501" s="223"/>
      <c r="F501" s="364"/>
      <c r="G501" s="223"/>
      <c r="H501" s="223"/>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23"/>
      <c r="AE501" s="223"/>
      <c r="AF501" s="223"/>
      <c r="AG501" s="223"/>
      <c r="AJ501" s="18"/>
    </row>
    <row r="502" spans="2:36" x14ac:dyDescent="0.2">
      <c r="B502" s="223"/>
      <c r="C502" s="223"/>
      <c r="D502" s="223"/>
      <c r="E502" s="223"/>
      <c r="F502" s="364"/>
      <c r="G502" s="223"/>
      <c r="H502" s="223"/>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223"/>
      <c r="AJ502" s="18"/>
    </row>
    <row r="503" spans="2:36" x14ac:dyDescent="0.2">
      <c r="B503" s="223"/>
      <c r="C503" s="223"/>
      <c r="D503" s="223"/>
      <c r="E503" s="223"/>
      <c r="F503" s="364"/>
      <c r="G503" s="223"/>
      <c r="H503" s="223"/>
      <c r="I503" s="223"/>
      <c r="J503" s="223"/>
      <c r="K503" s="223"/>
      <c r="L503" s="223"/>
      <c r="M503" s="223"/>
      <c r="N503" s="223"/>
      <c r="O503" s="223"/>
      <c r="P503" s="223"/>
      <c r="Q503" s="223"/>
      <c r="R503" s="223"/>
      <c r="S503" s="223"/>
      <c r="T503" s="223"/>
      <c r="U503" s="223"/>
      <c r="V503" s="223"/>
      <c r="W503" s="223"/>
      <c r="X503" s="223"/>
      <c r="Y503" s="223"/>
      <c r="Z503" s="223"/>
      <c r="AA503" s="223"/>
      <c r="AB503" s="223"/>
      <c r="AC503" s="223"/>
      <c r="AD503" s="223"/>
      <c r="AE503" s="223"/>
      <c r="AF503" s="223"/>
      <c r="AG503" s="223"/>
      <c r="AJ503" s="18"/>
    </row>
    <row r="504" spans="2:36" x14ac:dyDescent="0.2">
      <c r="B504" s="223"/>
      <c r="C504" s="223"/>
      <c r="D504" s="223"/>
      <c r="E504" s="223"/>
      <c r="F504" s="364"/>
      <c r="G504" s="223"/>
      <c r="H504" s="223"/>
      <c r="I504" s="223"/>
      <c r="J504" s="223"/>
      <c r="K504" s="223"/>
      <c r="L504" s="223"/>
      <c r="M504" s="223"/>
      <c r="N504" s="223"/>
      <c r="O504" s="223"/>
      <c r="P504" s="223"/>
      <c r="Q504" s="223"/>
      <c r="R504" s="223"/>
      <c r="S504" s="223"/>
      <c r="T504" s="223"/>
      <c r="U504" s="223"/>
      <c r="V504" s="223"/>
      <c r="W504" s="223"/>
      <c r="X504" s="223"/>
      <c r="Y504" s="223"/>
      <c r="Z504" s="223"/>
      <c r="AA504" s="223"/>
      <c r="AB504" s="223"/>
      <c r="AC504" s="223"/>
      <c r="AD504" s="223"/>
      <c r="AE504" s="223"/>
      <c r="AF504" s="223"/>
      <c r="AG504" s="223"/>
      <c r="AJ504" s="18"/>
    </row>
    <row r="505" spans="2:36" x14ac:dyDescent="0.2">
      <c r="B505" s="223"/>
      <c r="C505" s="223"/>
      <c r="D505" s="223"/>
      <c r="E505" s="223"/>
      <c r="F505" s="364"/>
      <c r="G505" s="223"/>
      <c r="H505" s="223"/>
      <c r="I505" s="223"/>
      <c r="J505" s="223"/>
      <c r="K505" s="223"/>
      <c r="L505" s="223"/>
      <c r="M505" s="223"/>
      <c r="N505" s="223"/>
      <c r="O505" s="223"/>
      <c r="P505" s="223"/>
      <c r="Q505" s="223"/>
      <c r="R505" s="223"/>
      <c r="S505" s="223"/>
      <c r="T505" s="223"/>
      <c r="U505" s="223"/>
      <c r="V505" s="223"/>
      <c r="W505" s="223"/>
      <c r="X505" s="223"/>
      <c r="Y505" s="223"/>
      <c r="Z505" s="223"/>
      <c r="AA505" s="223"/>
      <c r="AB505" s="223"/>
      <c r="AC505" s="223"/>
      <c r="AD505" s="223"/>
      <c r="AE505" s="223"/>
      <c r="AF505" s="223"/>
      <c r="AG505" s="223"/>
      <c r="AJ505" s="18"/>
    </row>
    <row r="506" spans="2:36" x14ac:dyDescent="0.2">
      <c r="B506" s="223"/>
      <c r="C506" s="223"/>
      <c r="D506" s="223"/>
      <c r="E506" s="223"/>
      <c r="F506" s="364"/>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23"/>
      <c r="AC506" s="223"/>
      <c r="AD506" s="223"/>
      <c r="AE506" s="223"/>
      <c r="AF506" s="223"/>
      <c r="AG506" s="223"/>
      <c r="AJ506" s="18"/>
    </row>
    <row r="507" spans="2:36" x14ac:dyDescent="0.2">
      <c r="B507" s="223"/>
      <c r="C507" s="223"/>
      <c r="D507" s="223"/>
      <c r="E507" s="223"/>
      <c r="F507" s="364"/>
      <c r="G507" s="223"/>
      <c r="H507" s="223"/>
      <c r="I507" s="223"/>
      <c r="J507" s="223"/>
      <c r="K507" s="223"/>
      <c r="L507" s="223"/>
      <c r="M507" s="223"/>
      <c r="N507" s="223"/>
      <c r="O507" s="223"/>
      <c r="P507" s="223"/>
      <c r="Q507" s="223"/>
      <c r="R507" s="223"/>
      <c r="S507" s="223"/>
      <c r="T507" s="223"/>
      <c r="U507" s="223"/>
      <c r="V507" s="223"/>
      <c r="W507" s="223"/>
      <c r="X507" s="223"/>
      <c r="Y507" s="223"/>
      <c r="Z507" s="223"/>
      <c r="AA507" s="223"/>
      <c r="AB507" s="223"/>
      <c r="AC507" s="223"/>
      <c r="AD507" s="223"/>
      <c r="AE507" s="223"/>
      <c r="AF507" s="223"/>
      <c r="AG507" s="223"/>
      <c r="AJ507" s="18"/>
    </row>
    <row r="508" spans="2:36" x14ac:dyDescent="0.2">
      <c r="B508" s="223"/>
      <c r="C508" s="223"/>
      <c r="D508" s="223"/>
      <c r="E508" s="223"/>
      <c r="F508" s="364"/>
      <c r="G508" s="223"/>
      <c r="H508" s="223"/>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223"/>
      <c r="AG508" s="223"/>
      <c r="AJ508" s="18"/>
    </row>
    <row r="509" spans="2:36" x14ac:dyDescent="0.2">
      <c r="B509" s="223"/>
      <c r="C509" s="223"/>
      <c r="D509" s="223"/>
      <c r="E509" s="223"/>
      <c r="F509" s="364"/>
      <c r="G509" s="223"/>
      <c r="H509" s="223"/>
      <c r="I509" s="223"/>
      <c r="J509" s="223"/>
      <c r="K509" s="223"/>
      <c r="L509" s="223"/>
      <c r="M509" s="223"/>
      <c r="N509" s="223"/>
      <c r="O509" s="223"/>
      <c r="P509" s="223"/>
      <c r="Q509" s="223"/>
      <c r="R509" s="223"/>
      <c r="S509" s="223"/>
      <c r="T509" s="223"/>
      <c r="U509" s="223"/>
      <c r="V509" s="223"/>
      <c r="W509" s="223"/>
      <c r="X509" s="223"/>
      <c r="Y509" s="223"/>
      <c r="Z509" s="223"/>
      <c r="AA509" s="223"/>
      <c r="AB509" s="223"/>
      <c r="AC509" s="223"/>
      <c r="AD509" s="223"/>
      <c r="AE509" s="223"/>
      <c r="AF509" s="223"/>
      <c r="AG509" s="223"/>
      <c r="AJ509" s="18"/>
    </row>
    <row r="510" spans="2:36" x14ac:dyDescent="0.2">
      <c r="B510" s="223"/>
      <c r="C510" s="223"/>
      <c r="D510" s="223"/>
      <c r="E510" s="223"/>
      <c r="F510" s="364"/>
      <c r="G510" s="223"/>
      <c r="H510" s="223"/>
      <c r="I510" s="223"/>
      <c r="J510" s="223"/>
      <c r="K510" s="223"/>
      <c r="L510" s="223"/>
      <c r="M510" s="223"/>
      <c r="N510" s="223"/>
      <c r="O510" s="223"/>
      <c r="P510" s="223"/>
      <c r="Q510" s="223"/>
      <c r="R510" s="223"/>
      <c r="S510" s="223"/>
      <c r="T510" s="223"/>
      <c r="U510" s="223"/>
      <c r="V510" s="223"/>
      <c r="W510" s="223"/>
      <c r="X510" s="223"/>
      <c r="Y510" s="223"/>
      <c r="Z510" s="223"/>
      <c r="AA510" s="223"/>
      <c r="AB510" s="223"/>
      <c r="AC510" s="223"/>
      <c r="AD510" s="223"/>
      <c r="AE510" s="223"/>
      <c r="AF510" s="223"/>
      <c r="AG510" s="223"/>
      <c r="AJ510" s="18"/>
    </row>
    <row r="511" spans="2:36" x14ac:dyDescent="0.2">
      <c r="B511" s="223"/>
      <c r="C511" s="223"/>
      <c r="D511" s="223"/>
      <c r="E511" s="223"/>
      <c r="F511" s="364"/>
      <c r="G511" s="223"/>
      <c r="H511" s="223"/>
      <c r="I511" s="223"/>
      <c r="J511" s="223"/>
      <c r="K511" s="223"/>
      <c r="L511" s="223"/>
      <c r="M511" s="223"/>
      <c r="N511" s="223"/>
      <c r="O511" s="223"/>
      <c r="P511" s="223"/>
      <c r="Q511" s="223"/>
      <c r="R511" s="223"/>
      <c r="S511" s="223"/>
      <c r="T511" s="223"/>
      <c r="U511" s="223"/>
      <c r="V511" s="223"/>
      <c r="W511" s="223"/>
      <c r="X511" s="223"/>
      <c r="Y511" s="223"/>
      <c r="Z511" s="223"/>
      <c r="AA511" s="223"/>
      <c r="AB511" s="223"/>
      <c r="AC511" s="223"/>
      <c r="AD511" s="223"/>
      <c r="AE511" s="223"/>
      <c r="AF511" s="223"/>
      <c r="AG511" s="223"/>
      <c r="AJ511" s="18"/>
    </row>
    <row r="512" spans="2:36" x14ac:dyDescent="0.2">
      <c r="B512" s="223"/>
      <c r="C512" s="223"/>
      <c r="D512" s="223"/>
      <c r="E512" s="223"/>
      <c r="F512" s="364"/>
      <c r="G512" s="223"/>
      <c r="H512" s="223"/>
      <c r="I512" s="223"/>
      <c r="J512" s="223"/>
      <c r="K512" s="223"/>
      <c r="L512" s="223"/>
      <c r="M512" s="223"/>
      <c r="N512" s="223"/>
      <c r="O512" s="223"/>
      <c r="P512" s="223"/>
      <c r="Q512" s="223"/>
      <c r="R512" s="223"/>
      <c r="S512" s="223"/>
      <c r="T512" s="223"/>
      <c r="U512" s="223"/>
      <c r="V512" s="223"/>
      <c r="W512" s="223"/>
      <c r="X512" s="223"/>
      <c r="Y512" s="223"/>
      <c r="Z512" s="223"/>
      <c r="AA512" s="223"/>
      <c r="AB512" s="223"/>
      <c r="AC512" s="223"/>
      <c r="AD512" s="223"/>
      <c r="AE512" s="223"/>
      <c r="AF512" s="223"/>
      <c r="AG512" s="223"/>
      <c r="AJ512" s="18"/>
    </row>
    <row r="513" spans="2:36" x14ac:dyDescent="0.2">
      <c r="B513" s="223"/>
      <c r="C513" s="223"/>
      <c r="D513" s="223"/>
      <c r="E513" s="223"/>
      <c r="F513" s="364"/>
      <c r="G513" s="223"/>
      <c r="H513" s="223"/>
      <c r="I513" s="223"/>
      <c r="J513" s="223"/>
      <c r="K513" s="223"/>
      <c r="L513" s="223"/>
      <c r="M513" s="223"/>
      <c r="N513" s="223"/>
      <c r="O513" s="223"/>
      <c r="P513" s="223"/>
      <c r="Q513" s="223"/>
      <c r="R513" s="223"/>
      <c r="S513" s="223"/>
      <c r="T513" s="223"/>
      <c r="U513" s="223"/>
      <c r="V513" s="223"/>
      <c r="W513" s="223"/>
      <c r="X513" s="223"/>
      <c r="Y513" s="223"/>
      <c r="Z513" s="223"/>
      <c r="AA513" s="223"/>
      <c r="AB513" s="223"/>
      <c r="AC513" s="223"/>
      <c r="AD513" s="223"/>
      <c r="AE513" s="223"/>
      <c r="AF513" s="223"/>
      <c r="AG513" s="223"/>
      <c r="AJ513" s="18"/>
    </row>
    <row r="514" spans="2:36" x14ac:dyDescent="0.2">
      <c r="B514" s="223"/>
      <c r="C514" s="223"/>
      <c r="D514" s="223"/>
      <c r="E514" s="223"/>
      <c r="F514" s="364"/>
      <c r="G514" s="223"/>
      <c r="H514" s="223"/>
      <c r="I514" s="223"/>
      <c r="J514" s="223"/>
      <c r="K514" s="223"/>
      <c r="L514" s="223"/>
      <c r="M514" s="223"/>
      <c r="N514" s="223"/>
      <c r="O514" s="223"/>
      <c r="P514" s="223"/>
      <c r="Q514" s="223"/>
      <c r="R514" s="223"/>
      <c r="S514" s="223"/>
      <c r="T514" s="223"/>
      <c r="U514" s="223"/>
      <c r="V514" s="223"/>
      <c r="W514" s="223"/>
      <c r="X514" s="223"/>
      <c r="Y514" s="223"/>
      <c r="Z514" s="223"/>
      <c r="AA514" s="223"/>
      <c r="AB514" s="223"/>
      <c r="AC514" s="223"/>
      <c r="AD514" s="223"/>
      <c r="AE514" s="223"/>
      <c r="AF514" s="223"/>
      <c r="AG514" s="223"/>
      <c r="AJ514" s="18"/>
    </row>
    <row r="515" spans="2:36" x14ac:dyDescent="0.2">
      <c r="B515" s="223"/>
      <c r="C515" s="223"/>
      <c r="D515" s="223"/>
      <c r="E515" s="223"/>
      <c r="F515" s="364"/>
      <c r="G515" s="223"/>
      <c r="H515" s="223"/>
      <c r="I515" s="223"/>
      <c r="J515" s="223"/>
      <c r="K515" s="223"/>
      <c r="L515" s="223"/>
      <c r="M515" s="223"/>
      <c r="N515" s="223"/>
      <c r="O515" s="223"/>
      <c r="P515" s="223"/>
      <c r="Q515" s="223"/>
      <c r="R515" s="223"/>
      <c r="S515" s="223"/>
      <c r="T515" s="223"/>
      <c r="U515" s="223"/>
      <c r="V515" s="223"/>
      <c r="W515" s="223"/>
      <c r="X515" s="223"/>
      <c r="Y515" s="223"/>
      <c r="Z515" s="223"/>
      <c r="AA515" s="223"/>
      <c r="AB515" s="223"/>
      <c r="AC515" s="223"/>
      <c r="AD515" s="223"/>
      <c r="AE515" s="223"/>
      <c r="AF515" s="223"/>
      <c r="AG515" s="223"/>
      <c r="AJ515" s="18"/>
    </row>
    <row r="516" spans="2:36" x14ac:dyDescent="0.2">
      <c r="B516" s="223"/>
      <c r="C516" s="223"/>
      <c r="D516" s="223"/>
      <c r="E516" s="223"/>
      <c r="F516" s="364"/>
      <c r="G516" s="223"/>
      <c r="H516" s="223"/>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c r="AJ516" s="18"/>
    </row>
    <row r="517" spans="2:36" x14ac:dyDescent="0.2">
      <c r="B517" s="223"/>
      <c r="C517" s="223"/>
      <c r="D517" s="223"/>
      <c r="E517" s="223"/>
      <c r="F517" s="364"/>
      <c r="G517" s="223"/>
      <c r="H517" s="223"/>
      <c r="I517" s="223"/>
      <c r="J517" s="223"/>
      <c r="K517" s="223"/>
      <c r="L517" s="223"/>
      <c r="M517" s="223"/>
      <c r="N517" s="223"/>
      <c r="O517" s="223"/>
      <c r="P517" s="223"/>
      <c r="Q517" s="223"/>
      <c r="R517" s="223"/>
      <c r="S517" s="223"/>
      <c r="T517" s="223"/>
      <c r="U517" s="223"/>
      <c r="V517" s="223"/>
      <c r="W517" s="223"/>
      <c r="X517" s="223"/>
      <c r="Y517" s="223"/>
      <c r="Z517" s="223"/>
      <c r="AA517" s="223"/>
      <c r="AB517" s="223"/>
      <c r="AC517" s="223"/>
      <c r="AD517" s="223"/>
      <c r="AE517" s="223"/>
      <c r="AF517" s="223"/>
      <c r="AG517" s="223"/>
      <c r="AJ517" s="18"/>
    </row>
    <row r="518" spans="2:36" x14ac:dyDescent="0.2">
      <c r="B518" s="223"/>
      <c r="C518" s="223"/>
      <c r="D518" s="223"/>
      <c r="E518" s="223"/>
      <c r="F518" s="364"/>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J518" s="18"/>
    </row>
    <row r="519" spans="2:36" x14ac:dyDescent="0.2">
      <c r="B519" s="223"/>
      <c r="C519" s="223"/>
      <c r="D519" s="223"/>
      <c r="E519" s="223"/>
      <c r="F519" s="364"/>
      <c r="G519" s="223"/>
      <c r="H519" s="223"/>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c r="AJ519" s="18"/>
    </row>
    <row r="520" spans="2:36" x14ac:dyDescent="0.2">
      <c r="B520" s="223"/>
      <c r="C520" s="223"/>
      <c r="D520" s="223"/>
      <c r="E520" s="223"/>
      <c r="F520" s="364"/>
      <c r="G520" s="223"/>
      <c r="H520" s="223"/>
      <c r="I520" s="223"/>
      <c r="J520" s="223"/>
      <c r="K520" s="223"/>
      <c r="L520" s="223"/>
      <c r="M520" s="223"/>
      <c r="N520" s="223"/>
      <c r="O520" s="223"/>
      <c r="P520" s="223"/>
      <c r="Q520" s="223"/>
      <c r="R520" s="223"/>
      <c r="S520" s="223"/>
      <c r="T520" s="223"/>
      <c r="U520" s="223"/>
      <c r="V520" s="223"/>
      <c r="W520" s="223"/>
      <c r="X520" s="223"/>
      <c r="Y520" s="223"/>
      <c r="Z520" s="223"/>
      <c r="AA520" s="223"/>
      <c r="AB520" s="223"/>
      <c r="AC520" s="223"/>
      <c r="AD520" s="223"/>
      <c r="AE520" s="223"/>
      <c r="AF520" s="223"/>
      <c r="AG520" s="223"/>
      <c r="AJ520" s="18"/>
    </row>
    <row r="521" spans="2:36" x14ac:dyDescent="0.2">
      <c r="B521" s="223"/>
      <c r="C521" s="223"/>
      <c r="D521" s="223"/>
      <c r="E521" s="223"/>
      <c r="F521" s="364"/>
      <c r="G521" s="223"/>
      <c r="H521" s="223"/>
      <c r="I521" s="223"/>
      <c r="J521" s="223"/>
      <c r="K521" s="223"/>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c r="AJ521" s="18"/>
    </row>
    <row r="522" spans="2:36" x14ac:dyDescent="0.2">
      <c r="B522" s="223"/>
      <c r="C522" s="223"/>
      <c r="D522" s="223"/>
      <c r="E522" s="223"/>
      <c r="F522" s="364"/>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J522" s="18"/>
    </row>
    <row r="523" spans="2:36" x14ac:dyDescent="0.2">
      <c r="B523" s="223"/>
      <c r="C523" s="223"/>
      <c r="D523" s="223"/>
      <c r="E523" s="223"/>
      <c r="F523" s="364"/>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J523" s="18"/>
    </row>
    <row r="524" spans="2:36" x14ac:dyDescent="0.2">
      <c r="B524" s="223"/>
      <c r="C524" s="223"/>
      <c r="D524" s="223"/>
      <c r="E524" s="223"/>
      <c r="F524" s="364"/>
      <c r="G524" s="223"/>
      <c r="H524" s="223"/>
      <c r="I524" s="223"/>
      <c r="J524" s="223"/>
      <c r="K524" s="223"/>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c r="AJ524" s="18"/>
    </row>
    <row r="525" spans="2:36" x14ac:dyDescent="0.2">
      <c r="B525" s="223"/>
      <c r="C525" s="223"/>
      <c r="D525" s="223"/>
      <c r="E525" s="223"/>
      <c r="F525" s="364"/>
      <c r="G525" s="223"/>
      <c r="H525" s="223"/>
      <c r="I525" s="223"/>
      <c r="J525" s="223"/>
      <c r="K525" s="223"/>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c r="AJ525" s="18"/>
    </row>
    <row r="526" spans="2:36" x14ac:dyDescent="0.2">
      <c r="B526" s="223"/>
      <c r="C526" s="223"/>
      <c r="D526" s="223"/>
      <c r="E526" s="223"/>
      <c r="F526" s="364"/>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J526" s="18"/>
    </row>
    <row r="527" spans="2:36" x14ac:dyDescent="0.2">
      <c r="B527" s="223"/>
      <c r="C527" s="223"/>
      <c r="D527" s="223"/>
      <c r="E527" s="223"/>
      <c r="F527" s="364"/>
      <c r="G527" s="223"/>
      <c r="H527" s="223"/>
      <c r="I527" s="223"/>
      <c r="J527" s="223"/>
      <c r="K527" s="223"/>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c r="AJ527" s="18"/>
    </row>
    <row r="528" spans="2:36" x14ac:dyDescent="0.2">
      <c r="B528" s="223"/>
      <c r="C528" s="223"/>
      <c r="D528" s="223"/>
      <c r="E528" s="223"/>
      <c r="F528" s="364"/>
      <c r="G528" s="223"/>
      <c r="H528" s="223"/>
      <c r="I528" s="223"/>
      <c r="J528" s="223"/>
      <c r="K528" s="223"/>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c r="AJ528" s="18"/>
    </row>
    <row r="529" spans="2:36" x14ac:dyDescent="0.2">
      <c r="B529" s="223"/>
      <c r="C529" s="223"/>
      <c r="D529" s="223"/>
      <c r="E529" s="223"/>
      <c r="F529" s="364"/>
      <c r="G529" s="223"/>
      <c r="H529" s="223"/>
      <c r="I529" s="223"/>
      <c r="J529" s="223"/>
      <c r="K529" s="223"/>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c r="AJ529" s="18"/>
    </row>
    <row r="530" spans="2:36" x14ac:dyDescent="0.2">
      <c r="B530" s="223"/>
      <c r="C530" s="223"/>
      <c r="D530" s="223"/>
      <c r="E530" s="223"/>
      <c r="F530" s="364"/>
      <c r="G530" s="223"/>
      <c r="H530" s="223"/>
      <c r="I530" s="223"/>
      <c r="J530" s="223"/>
      <c r="K530" s="223"/>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c r="AJ530" s="18"/>
    </row>
    <row r="531" spans="2:36" x14ac:dyDescent="0.2">
      <c r="B531" s="223"/>
      <c r="C531" s="223"/>
      <c r="D531" s="223"/>
      <c r="E531" s="223"/>
      <c r="F531" s="364"/>
      <c r="G531" s="223"/>
      <c r="H531" s="223"/>
      <c r="I531" s="223"/>
      <c r="J531" s="223"/>
      <c r="K531" s="223"/>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c r="AJ531" s="18"/>
    </row>
    <row r="532" spans="2:36" x14ac:dyDescent="0.2">
      <c r="B532" s="223"/>
      <c r="C532" s="223"/>
      <c r="D532" s="223"/>
      <c r="E532" s="223"/>
      <c r="F532" s="364"/>
      <c r="G532" s="223"/>
      <c r="H532" s="223"/>
      <c r="I532" s="223"/>
      <c r="J532" s="223"/>
      <c r="K532" s="223"/>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c r="AJ532" s="18"/>
    </row>
    <row r="533" spans="2:36" x14ac:dyDescent="0.2">
      <c r="B533" s="223"/>
      <c r="C533" s="223"/>
      <c r="D533" s="223"/>
      <c r="E533" s="223"/>
      <c r="F533" s="364"/>
      <c r="G533" s="223"/>
      <c r="H533" s="223"/>
      <c r="I533" s="223"/>
      <c r="J533" s="223"/>
      <c r="K533" s="223"/>
      <c r="L533" s="223"/>
      <c r="M533" s="223"/>
      <c r="N533" s="223"/>
      <c r="O533" s="223"/>
      <c r="P533" s="223"/>
      <c r="Q533" s="223"/>
      <c r="R533" s="223"/>
      <c r="S533" s="223"/>
      <c r="T533" s="223"/>
      <c r="U533" s="223"/>
      <c r="V533" s="223"/>
      <c r="W533" s="223"/>
      <c r="X533" s="223"/>
      <c r="Y533" s="223"/>
      <c r="Z533" s="223"/>
      <c r="AA533" s="223"/>
      <c r="AB533" s="223"/>
      <c r="AC533" s="223"/>
      <c r="AD533" s="223"/>
      <c r="AE533" s="223"/>
      <c r="AF533" s="223"/>
      <c r="AG533" s="223"/>
      <c r="AJ533" s="18"/>
    </row>
    <row r="534" spans="2:36" x14ac:dyDescent="0.2">
      <c r="B534" s="223"/>
      <c r="C534" s="223"/>
      <c r="D534" s="223"/>
      <c r="E534" s="223"/>
      <c r="F534" s="364"/>
      <c r="G534" s="223"/>
      <c r="H534" s="223"/>
      <c r="I534" s="223"/>
      <c r="J534" s="223"/>
      <c r="K534" s="223"/>
      <c r="L534" s="223"/>
      <c r="M534" s="223"/>
      <c r="N534" s="223"/>
      <c r="O534" s="223"/>
      <c r="P534" s="223"/>
      <c r="Q534" s="223"/>
      <c r="R534" s="223"/>
      <c r="S534" s="223"/>
      <c r="T534" s="223"/>
      <c r="U534" s="223"/>
      <c r="V534" s="223"/>
      <c r="W534" s="223"/>
      <c r="X534" s="223"/>
      <c r="Y534" s="223"/>
      <c r="Z534" s="223"/>
      <c r="AA534" s="223"/>
      <c r="AB534" s="223"/>
      <c r="AC534" s="223"/>
      <c r="AD534" s="223"/>
      <c r="AE534" s="223"/>
      <c r="AF534" s="223"/>
      <c r="AG534" s="223"/>
      <c r="AJ534" s="18"/>
    </row>
    <row r="535" spans="2:36" x14ac:dyDescent="0.2">
      <c r="B535" s="223"/>
      <c r="C535" s="223"/>
      <c r="D535" s="223"/>
      <c r="E535" s="223"/>
      <c r="F535" s="364"/>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J535" s="18"/>
    </row>
    <row r="536" spans="2:36" x14ac:dyDescent="0.2">
      <c r="B536" s="223"/>
      <c r="C536" s="223"/>
      <c r="D536" s="223"/>
      <c r="E536" s="223"/>
      <c r="F536" s="364"/>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c r="AJ536" s="18"/>
    </row>
    <row r="537" spans="2:36" x14ac:dyDescent="0.2">
      <c r="B537" s="223"/>
      <c r="C537" s="223"/>
      <c r="D537" s="223"/>
      <c r="E537" s="223"/>
      <c r="F537" s="364"/>
      <c r="G537" s="223"/>
      <c r="H537" s="223"/>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c r="AJ537" s="18"/>
    </row>
    <row r="538" spans="2:36" x14ac:dyDescent="0.2">
      <c r="B538" s="223"/>
      <c r="C538" s="223"/>
      <c r="D538" s="223"/>
      <c r="E538" s="223"/>
      <c r="F538" s="364"/>
      <c r="G538" s="223"/>
      <c r="H538" s="223"/>
      <c r="I538" s="223"/>
      <c r="J538" s="223"/>
      <c r="K538" s="223"/>
      <c r="L538" s="223"/>
      <c r="M538" s="223"/>
      <c r="N538" s="223"/>
      <c r="O538" s="223"/>
      <c r="P538" s="223"/>
      <c r="Q538" s="223"/>
      <c r="R538" s="223"/>
      <c r="S538" s="223"/>
      <c r="T538" s="223"/>
      <c r="U538" s="223"/>
      <c r="V538" s="223"/>
      <c r="W538" s="223"/>
      <c r="X538" s="223"/>
      <c r="Y538" s="223"/>
      <c r="Z538" s="223"/>
      <c r="AA538" s="223"/>
      <c r="AB538" s="223"/>
      <c r="AC538" s="223"/>
      <c r="AD538" s="223"/>
      <c r="AE538" s="223"/>
      <c r="AF538" s="223"/>
      <c r="AG538" s="223"/>
      <c r="AJ538" s="18"/>
    </row>
    <row r="539" spans="2:36" x14ac:dyDescent="0.2">
      <c r="B539" s="223"/>
      <c r="C539" s="223"/>
      <c r="D539" s="223"/>
      <c r="E539" s="223"/>
      <c r="F539" s="364"/>
      <c r="G539" s="223"/>
      <c r="H539" s="223"/>
      <c r="I539" s="223"/>
      <c r="J539" s="223"/>
      <c r="K539" s="223"/>
      <c r="L539" s="223"/>
      <c r="M539" s="223"/>
      <c r="N539" s="223"/>
      <c r="O539" s="223"/>
      <c r="P539" s="223"/>
      <c r="Q539" s="223"/>
      <c r="R539" s="223"/>
      <c r="S539" s="223"/>
      <c r="T539" s="223"/>
      <c r="U539" s="223"/>
      <c r="V539" s="223"/>
      <c r="W539" s="223"/>
      <c r="X539" s="223"/>
      <c r="Y539" s="223"/>
      <c r="Z539" s="223"/>
      <c r="AA539" s="223"/>
      <c r="AB539" s="223"/>
      <c r="AC539" s="223"/>
      <c r="AD539" s="223"/>
      <c r="AE539" s="223"/>
      <c r="AF539" s="223"/>
      <c r="AG539" s="223"/>
      <c r="AJ539" s="18"/>
    </row>
    <row r="540" spans="2:36" x14ac:dyDescent="0.2">
      <c r="B540" s="223"/>
      <c r="C540" s="223"/>
      <c r="D540" s="223"/>
      <c r="E540" s="223"/>
      <c r="F540" s="364"/>
      <c r="G540" s="223"/>
      <c r="H540" s="223"/>
      <c r="I540" s="223"/>
      <c r="J540" s="223"/>
      <c r="K540" s="223"/>
      <c r="L540" s="223"/>
      <c r="M540" s="223"/>
      <c r="N540" s="223"/>
      <c r="O540" s="223"/>
      <c r="P540" s="223"/>
      <c r="Q540" s="223"/>
      <c r="R540" s="223"/>
      <c r="S540" s="223"/>
      <c r="T540" s="223"/>
      <c r="U540" s="223"/>
      <c r="V540" s="223"/>
      <c r="W540" s="223"/>
      <c r="X540" s="223"/>
      <c r="Y540" s="223"/>
      <c r="Z540" s="223"/>
      <c r="AA540" s="223"/>
      <c r="AB540" s="223"/>
      <c r="AC540" s="223"/>
      <c r="AD540" s="223"/>
      <c r="AE540" s="223"/>
      <c r="AF540" s="223"/>
      <c r="AG540" s="223"/>
      <c r="AJ540" s="18"/>
    </row>
    <row r="541" spans="2:36" x14ac:dyDescent="0.2">
      <c r="B541" s="223"/>
      <c r="C541" s="223"/>
      <c r="D541" s="223"/>
      <c r="E541" s="223"/>
      <c r="F541" s="364"/>
      <c r="G541" s="223"/>
      <c r="H541" s="223"/>
      <c r="I541" s="223"/>
      <c r="J541" s="223"/>
      <c r="K541" s="223"/>
      <c r="L541" s="223"/>
      <c r="M541" s="223"/>
      <c r="N541" s="223"/>
      <c r="O541" s="223"/>
      <c r="P541" s="223"/>
      <c r="Q541" s="223"/>
      <c r="R541" s="223"/>
      <c r="S541" s="223"/>
      <c r="T541" s="223"/>
      <c r="U541" s="223"/>
      <c r="V541" s="223"/>
      <c r="W541" s="223"/>
      <c r="X541" s="223"/>
      <c r="Y541" s="223"/>
      <c r="Z541" s="223"/>
      <c r="AA541" s="223"/>
      <c r="AB541" s="223"/>
      <c r="AC541" s="223"/>
      <c r="AD541" s="223"/>
      <c r="AE541" s="223"/>
      <c r="AF541" s="223"/>
      <c r="AG541" s="223"/>
      <c r="AJ541" s="18"/>
    </row>
    <row r="542" spans="2:36" x14ac:dyDescent="0.2">
      <c r="B542" s="223"/>
      <c r="C542" s="223"/>
      <c r="D542" s="223"/>
      <c r="E542" s="223"/>
      <c r="F542" s="364"/>
      <c r="G542" s="223"/>
      <c r="H542" s="223"/>
      <c r="I542" s="223"/>
      <c r="J542" s="223"/>
      <c r="K542" s="223"/>
      <c r="L542" s="223"/>
      <c r="M542" s="223"/>
      <c r="N542" s="223"/>
      <c r="O542" s="223"/>
      <c r="P542" s="223"/>
      <c r="Q542" s="223"/>
      <c r="R542" s="223"/>
      <c r="S542" s="223"/>
      <c r="T542" s="223"/>
      <c r="U542" s="223"/>
      <c r="V542" s="223"/>
      <c r="W542" s="223"/>
      <c r="X542" s="223"/>
      <c r="Y542" s="223"/>
      <c r="Z542" s="223"/>
      <c r="AA542" s="223"/>
      <c r="AB542" s="223"/>
      <c r="AC542" s="223"/>
      <c r="AD542" s="223"/>
      <c r="AE542" s="223"/>
      <c r="AF542" s="223"/>
      <c r="AG542" s="223"/>
      <c r="AJ542" s="18"/>
    </row>
    <row r="543" spans="2:36" x14ac:dyDescent="0.2">
      <c r="B543" s="223"/>
      <c r="C543" s="223"/>
      <c r="D543" s="223"/>
      <c r="E543" s="223"/>
      <c r="F543" s="364"/>
      <c r="G543" s="223"/>
      <c r="H543" s="223"/>
      <c r="I543" s="223"/>
      <c r="J543" s="223"/>
      <c r="K543" s="223"/>
      <c r="L543" s="223"/>
      <c r="M543" s="223"/>
      <c r="N543" s="223"/>
      <c r="O543" s="223"/>
      <c r="P543" s="223"/>
      <c r="Q543" s="223"/>
      <c r="R543" s="223"/>
      <c r="S543" s="223"/>
      <c r="T543" s="223"/>
      <c r="U543" s="223"/>
      <c r="V543" s="223"/>
      <c r="W543" s="223"/>
      <c r="X543" s="223"/>
      <c r="Y543" s="223"/>
      <c r="Z543" s="223"/>
      <c r="AA543" s="223"/>
      <c r="AB543" s="223"/>
      <c r="AC543" s="223"/>
      <c r="AD543" s="223"/>
      <c r="AE543" s="223"/>
      <c r="AF543" s="223"/>
      <c r="AG543" s="223"/>
      <c r="AJ543" s="18"/>
    </row>
    <row r="544" spans="2:36" x14ac:dyDescent="0.2">
      <c r="B544" s="223"/>
      <c r="C544" s="223"/>
      <c r="D544" s="223"/>
      <c r="E544" s="223"/>
      <c r="F544" s="364"/>
      <c r="G544" s="223"/>
      <c r="H544" s="223"/>
      <c r="I544" s="223"/>
      <c r="J544" s="223"/>
      <c r="K544" s="223"/>
      <c r="L544" s="223"/>
      <c r="M544" s="223"/>
      <c r="N544" s="223"/>
      <c r="O544" s="223"/>
      <c r="P544" s="223"/>
      <c r="Q544" s="223"/>
      <c r="R544" s="223"/>
      <c r="S544" s="223"/>
      <c r="T544" s="223"/>
      <c r="U544" s="223"/>
      <c r="V544" s="223"/>
      <c r="W544" s="223"/>
      <c r="X544" s="223"/>
      <c r="Y544" s="223"/>
      <c r="Z544" s="223"/>
      <c r="AA544" s="223"/>
      <c r="AB544" s="223"/>
      <c r="AC544" s="223"/>
      <c r="AD544" s="223"/>
      <c r="AE544" s="223"/>
      <c r="AF544" s="223"/>
      <c r="AG544" s="223"/>
      <c r="AJ544" s="18"/>
    </row>
    <row r="545" spans="2:36" x14ac:dyDescent="0.2">
      <c r="B545" s="223"/>
      <c r="C545" s="223"/>
      <c r="D545" s="223"/>
      <c r="E545" s="223"/>
      <c r="F545" s="364"/>
      <c r="G545" s="223"/>
      <c r="H545" s="223"/>
      <c r="I545" s="223"/>
      <c r="J545" s="223"/>
      <c r="K545" s="223"/>
      <c r="L545" s="223"/>
      <c r="M545" s="223"/>
      <c r="N545" s="223"/>
      <c r="O545" s="223"/>
      <c r="P545" s="223"/>
      <c r="Q545" s="223"/>
      <c r="R545" s="223"/>
      <c r="S545" s="223"/>
      <c r="T545" s="223"/>
      <c r="U545" s="223"/>
      <c r="V545" s="223"/>
      <c r="W545" s="223"/>
      <c r="X545" s="223"/>
      <c r="Y545" s="223"/>
      <c r="Z545" s="223"/>
      <c r="AA545" s="223"/>
      <c r="AB545" s="223"/>
      <c r="AC545" s="223"/>
      <c r="AD545" s="223"/>
      <c r="AE545" s="223"/>
      <c r="AF545" s="223"/>
      <c r="AG545" s="223"/>
      <c r="AJ545" s="18"/>
    </row>
    <row r="546" spans="2:36" x14ac:dyDescent="0.2">
      <c r="B546" s="223"/>
      <c r="C546" s="223"/>
      <c r="D546" s="223"/>
      <c r="E546" s="223"/>
      <c r="F546" s="364"/>
      <c r="G546" s="223"/>
      <c r="H546" s="223"/>
      <c r="I546" s="223"/>
      <c r="J546" s="223"/>
      <c r="K546" s="223"/>
      <c r="L546" s="223"/>
      <c r="M546" s="223"/>
      <c r="N546" s="223"/>
      <c r="O546" s="223"/>
      <c r="P546" s="223"/>
      <c r="Q546" s="223"/>
      <c r="R546" s="223"/>
      <c r="S546" s="223"/>
      <c r="T546" s="223"/>
      <c r="U546" s="223"/>
      <c r="V546" s="223"/>
      <c r="W546" s="223"/>
      <c r="X546" s="223"/>
      <c r="Y546" s="223"/>
      <c r="Z546" s="223"/>
      <c r="AA546" s="223"/>
      <c r="AB546" s="223"/>
      <c r="AC546" s="223"/>
      <c r="AD546" s="223"/>
      <c r="AE546" s="223"/>
      <c r="AF546" s="223"/>
      <c r="AG546" s="223"/>
      <c r="AJ546" s="18"/>
    </row>
    <row r="547" spans="2:36" x14ac:dyDescent="0.2">
      <c r="B547" s="223"/>
      <c r="C547" s="223"/>
      <c r="D547" s="223"/>
      <c r="E547" s="223"/>
      <c r="F547" s="364"/>
      <c r="G547" s="223"/>
      <c r="H547" s="223"/>
      <c r="I547" s="223"/>
      <c r="J547" s="223"/>
      <c r="K547" s="223"/>
      <c r="L547" s="223"/>
      <c r="M547" s="223"/>
      <c r="N547" s="223"/>
      <c r="O547" s="223"/>
      <c r="P547" s="223"/>
      <c r="Q547" s="223"/>
      <c r="R547" s="223"/>
      <c r="S547" s="223"/>
      <c r="T547" s="223"/>
      <c r="U547" s="223"/>
      <c r="V547" s="223"/>
      <c r="W547" s="223"/>
      <c r="X547" s="223"/>
      <c r="Y547" s="223"/>
      <c r="Z547" s="223"/>
      <c r="AA547" s="223"/>
      <c r="AB547" s="223"/>
      <c r="AC547" s="223"/>
      <c r="AD547" s="223"/>
      <c r="AE547" s="223"/>
      <c r="AF547" s="223"/>
      <c r="AG547" s="223"/>
      <c r="AJ547" s="18"/>
    </row>
    <row r="548" spans="2:36" x14ac:dyDescent="0.2">
      <c r="B548" s="223"/>
      <c r="C548" s="223"/>
      <c r="D548" s="223"/>
      <c r="E548" s="223"/>
      <c r="F548" s="364"/>
      <c r="G548" s="223"/>
      <c r="H548" s="223"/>
      <c r="I548" s="223"/>
      <c r="J548" s="223"/>
      <c r="K548" s="223"/>
      <c r="L548" s="223"/>
      <c r="M548" s="223"/>
      <c r="N548" s="223"/>
      <c r="O548" s="223"/>
      <c r="P548" s="223"/>
      <c r="Q548" s="223"/>
      <c r="R548" s="223"/>
      <c r="S548" s="223"/>
      <c r="T548" s="223"/>
      <c r="U548" s="223"/>
      <c r="V548" s="223"/>
      <c r="W548" s="223"/>
      <c r="X548" s="223"/>
      <c r="Y548" s="223"/>
      <c r="Z548" s="223"/>
      <c r="AA548" s="223"/>
      <c r="AB548" s="223"/>
      <c r="AC548" s="223"/>
      <c r="AD548" s="223"/>
      <c r="AE548" s="223"/>
      <c r="AF548" s="223"/>
      <c r="AG548" s="223"/>
      <c r="AJ548" s="18"/>
    </row>
    <row r="549" spans="2:36" x14ac:dyDescent="0.2">
      <c r="B549" s="223"/>
      <c r="C549" s="223"/>
      <c r="D549" s="223"/>
      <c r="E549" s="223"/>
      <c r="F549" s="364"/>
      <c r="G549" s="223"/>
      <c r="H549" s="223"/>
      <c r="I549" s="223"/>
      <c r="J549" s="223"/>
      <c r="K549" s="223"/>
      <c r="L549" s="223"/>
      <c r="M549" s="223"/>
      <c r="N549" s="223"/>
      <c r="O549" s="223"/>
      <c r="P549" s="223"/>
      <c r="Q549" s="223"/>
      <c r="R549" s="223"/>
      <c r="S549" s="223"/>
      <c r="T549" s="223"/>
      <c r="U549" s="223"/>
      <c r="V549" s="223"/>
      <c r="W549" s="223"/>
      <c r="X549" s="223"/>
      <c r="Y549" s="223"/>
      <c r="Z549" s="223"/>
      <c r="AA549" s="223"/>
      <c r="AB549" s="223"/>
      <c r="AC549" s="223"/>
      <c r="AD549" s="223"/>
      <c r="AE549" s="223"/>
      <c r="AF549" s="223"/>
      <c r="AG549" s="223"/>
      <c r="AJ549" s="18"/>
    </row>
    <row r="550" spans="2:36" x14ac:dyDescent="0.2">
      <c r="B550" s="223"/>
      <c r="C550" s="223"/>
      <c r="D550" s="223"/>
      <c r="E550" s="223"/>
      <c r="F550" s="364"/>
      <c r="G550" s="223"/>
      <c r="H550" s="223"/>
      <c r="I550" s="223"/>
      <c r="J550" s="223"/>
      <c r="K550" s="223"/>
      <c r="L550" s="223"/>
      <c r="M550" s="223"/>
      <c r="N550" s="223"/>
      <c r="O550" s="223"/>
      <c r="P550" s="223"/>
      <c r="Q550" s="223"/>
      <c r="R550" s="223"/>
      <c r="S550" s="223"/>
      <c r="T550" s="223"/>
      <c r="U550" s="223"/>
      <c r="V550" s="223"/>
      <c r="W550" s="223"/>
      <c r="X550" s="223"/>
      <c r="Y550" s="223"/>
      <c r="Z550" s="223"/>
      <c r="AA550" s="223"/>
      <c r="AB550" s="223"/>
      <c r="AC550" s="223"/>
      <c r="AD550" s="223"/>
      <c r="AE550" s="223"/>
      <c r="AF550" s="223"/>
      <c r="AG550" s="223"/>
      <c r="AJ550" s="18"/>
    </row>
    <row r="551" spans="2:36" x14ac:dyDescent="0.2">
      <c r="B551" s="223"/>
      <c r="C551" s="223"/>
      <c r="D551" s="223"/>
      <c r="E551" s="223"/>
      <c r="F551" s="364"/>
      <c r="G551" s="223"/>
      <c r="H551" s="223"/>
      <c r="I551" s="223"/>
      <c r="J551" s="223"/>
      <c r="K551" s="223"/>
      <c r="L551" s="223"/>
      <c r="M551" s="223"/>
      <c r="N551" s="223"/>
      <c r="O551" s="223"/>
      <c r="P551" s="223"/>
      <c r="Q551" s="223"/>
      <c r="R551" s="223"/>
      <c r="S551" s="223"/>
      <c r="T551" s="223"/>
      <c r="U551" s="223"/>
      <c r="V551" s="223"/>
      <c r="W551" s="223"/>
      <c r="X551" s="223"/>
      <c r="Y551" s="223"/>
      <c r="Z551" s="223"/>
      <c r="AA551" s="223"/>
      <c r="AB551" s="223"/>
      <c r="AC551" s="223"/>
      <c r="AD551" s="223"/>
      <c r="AE551" s="223"/>
      <c r="AF551" s="223"/>
      <c r="AG551" s="223"/>
      <c r="AJ551" s="18"/>
    </row>
    <row r="552" spans="2:36" x14ac:dyDescent="0.2">
      <c r="B552" s="223"/>
      <c r="C552" s="223"/>
      <c r="D552" s="223"/>
      <c r="E552" s="223"/>
      <c r="F552" s="364"/>
      <c r="G552" s="223"/>
      <c r="H552" s="223"/>
      <c r="I552" s="223"/>
      <c r="J552" s="223"/>
      <c r="K552" s="223"/>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c r="AJ552" s="18"/>
    </row>
    <row r="553" spans="2:36" x14ac:dyDescent="0.2">
      <c r="B553" s="223"/>
      <c r="C553" s="223"/>
      <c r="D553" s="223"/>
      <c r="E553" s="223"/>
      <c r="F553" s="364"/>
      <c r="G553" s="223"/>
      <c r="H553" s="223"/>
      <c r="I553" s="223"/>
      <c r="J553" s="223"/>
      <c r="K553" s="223"/>
      <c r="L553" s="223"/>
      <c r="M553" s="223"/>
      <c r="N553" s="223"/>
      <c r="O553" s="223"/>
      <c r="P553" s="223"/>
      <c r="Q553" s="223"/>
      <c r="R553" s="223"/>
      <c r="S553" s="223"/>
      <c r="T553" s="223"/>
      <c r="U553" s="223"/>
      <c r="V553" s="223"/>
      <c r="W553" s="223"/>
      <c r="X553" s="223"/>
      <c r="Y553" s="223"/>
      <c r="Z553" s="223"/>
      <c r="AA553" s="223"/>
      <c r="AB553" s="223"/>
      <c r="AC553" s="223"/>
      <c r="AD553" s="223"/>
      <c r="AE553" s="223"/>
      <c r="AF553" s="223"/>
      <c r="AG553" s="223"/>
      <c r="AJ553" s="18"/>
    </row>
    <row r="554" spans="2:36" x14ac:dyDescent="0.2">
      <c r="B554" s="223"/>
      <c r="C554" s="223"/>
      <c r="D554" s="223"/>
      <c r="E554" s="223"/>
      <c r="F554" s="364"/>
      <c r="G554" s="223"/>
      <c r="H554" s="223"/>
      <c r="I554" s="223"/>
      <c r="J554" s="223"/>
      <c r="K554" s="223"/>
      <c r="L554" s="223"/>
      <c r="M554" s="223"/>
      <c r="N554" s="223"/>
      <c r="O554" s="223"/>
      <c r="P554" s="223"/>
      <c r="Q554" s="223"/>
      <c r="R554" s="223"/>
      <c r="S554" s="223"/>
      <c r="T554" s="223"/>
      <c r="U554" s="223"/>
      <c r="V554" s="223"/>
      <c r="W554" s="223"/>
      <c r="X554" s="223"/>
      <c r="Y554" s="223"/>
      <c r="Z554" s="223"/>
      <c r="AA554" s="223"/>
      <c r="AB554" s="223"/>
      <c r="AC554" s="223"/>
      <c r="AD554" s="223"/>
      <c r="AE554" s="223"/>
      <c r="AF554" s="223"/>
      <c r="AG554" s="223"/>
      <c r="AJ554" s="18"/>
    </row>
    <row r="555" spans="2:36" x14ac:dyDescent="0.2">
      <c r="B555" s="223"/>
      <c r="C555" s="223"/>
      <c r="D555" s="223"/>
      <c r="E555" s="223"/>
      <c r="F555" s="364"/>
      <c r="G555" s="223"/>
      <c r="H555" s="223"/>
      <c r="I555" s="223"/>
      <c r="J555" s="223"/>
      <c r="K555" s="223"/>
      <c r="L555" s="223"/>
      <c r="M555" s="223"/>
      <c r="N555" s="223"/>
      <c r="O555" s="223"/>
      <c r="P555" s="223"/>
      <c r="Q555" s="223"/>
      <c r="R555" s="223"/>
      <c r="S555" s="223"/>
      <c r="T555" s="223"/>
      <c r="U555" s="223"/>
      <c r="V555" s="223"/>
      <c r="W555" s="223"/>
      <c r="X555" s="223"/>
      <c r="Y555" s="223"/>
      <c r="Z555" s="223"/>
      <c r="AA555" s="223"/>
      <c r="AB555" s="223"/>
      <c r="AC555" s="223"/>
      <c r="AD555" s="223"/>
      <c r="AE555" s="223"/>
      <c r="AF555" s="223"/>
      <c r="AG555" s="223"/>
      <c r="AJ555" s="18"/>
    </row>
    <row r="556" spans="2:36" x14ac:dyDescent="0.2">
      <c r="B556" s="223"/>
      <c r="C556" s="223"/>
      <c r="D556" s="223"/>
      <c r="E556" s="223"/>
      <c r="F556" s="364"/>
      <c r="G556" s="223"/>
      <c r="H556" s="223"/>
      <c r="I556" s="223"/>
      <c r="J556" s="223"/>
      <c r="K556" s="223"/>
      <c r="L556" s="223"/>
      <c r="M556" s="223"/>
      <c r="N556" s="223"/>
      <c r="O556" s="223"/>
      <c r="P556" s="223"/>
      <c r="Q556" s="223"/>
      <c r="R556" s="223"/>
      <c r="S556" s="223"/>
      <c r="T556" s="223"/>
      <c r="U556" s="223"/>
      <c r="V556" s="223"/>
      <c r="W556" s="223"/>
      <c r="X556" s="223"/>
      <c r="Y556" s="223"/>
      <c r="Z556" s="223"/>
      <c r="AA556" s="223"/>
      <c r="AB556" s="223"/>
      <c r="AC556" s="223"/>
      <c r="AD556" s="223"/>
      <c r="AE556" s="223"/>
      <c r="AF556" s="223"/>
      <c r="AG556" s="223"/>
      <c r="AJ556" s="18"/>
    </row>
    <row r="557" spans="2:36" x14ac:dyDescent="0.2">
      <c r="B557" s="223"/>
      <c r="C557" s="223"/>
      <c r="D557" s="223"/>
      <c r="E557" s="223"/>
      <c r="F557" s="364"/>
      <c r="G557" s="223"/>
      <c r="H557" s="223"/>
      <c r="I557" s="223"/>
      <c r="J557" s="223"/>
      <c r="K557" s="223"/>
      <c r="L557" s="223"/>
      <c r="M557" s="223"/>
      <c r="N557" s="223"/>
      <c r="O557" s="223"/>
      <c r="P557" s="223"/>
      <c r="Q557" s="223"/>
      <c r="R557" s="223"/>
      <c r="S557" s="223"/>
      <c r="T557" s="223"/>
      <c r="U557" s="223"/>
      <c r="V557" s="223"/>
      <c r="W557" s="223"/>
      <c r="X557" s="223"/>
      <c r="Y557" s="223"/>
      <c r="Z557" s="223"/>
      <c r="AA557" s="223"/>
      <c r="AB557" s="223"/>
      <c r="AC557" s="223"/>
      <c r="AD557" s="223"/>
      <c r="AE557" s="223"/>
      <c r="AF557" s="223"/>
      <c r="AG557" s="223"/>
      <c r="AJ557" s="18"/>
    </row>
    <row r="558" spans="2:36" x14ac:dyDescent="0.2">
      <c r="B558" s="223"/>
      <c r="C558" s="223"/>
      <c r="D558" s="223"/>
      <c r="E558" s="223"/>
      <c r="F558" s="364"/>
      <c r="G558" s="223"/>
      <c r="H558" s="223"/>
      <c r="I558" s="223"/>
      <c r="J558" s="223"/>
      <c r="K558" s="223"/>
      <c r="L558" s="223"/>
      <c r="M558" s="223"/>
      <c r="N558" s="223"/>
      <c r="O558" s="223"/>
      <c r="P558" s="223"/>
      <c r="Q558" s="223"/>
      <c r="R558" s="223"/>
      <c r="S558" s="223"/>
      <c r="T558" s="223"/>
      <c r="U558" s="223"/>
      <c r="V558" s="223"/>
      <c r="W558" s="223"/>
      <c r="X558" s="223"/>
      <c r="Y558" s="223"/>
      <c r="Z558" s="223"/>
      <c r="AA558" s="223"/>
      <c r="AB558" s="223"/>
      <c r="AC558" s="223"/>
      <c r="AD558" s="223"/>
      <c r="AE558" s="223"/>
      <c r="AF558" s="223"/>
      <c r="AG558" s="223"/>
      <c r="AJ558" s="18"/>
    </row>
    <row r="559" spans="2:36" x14ac:dyDescent="0.2">
      <c r="B559" s="223"/>
      <c r="C559" s="223"/>
      <c r="D559" s="223"/>
      <c r="E559" s="223"/>
      <c r="F559" s="364"/>
      <c r="G559" s="223"/>
      <c r="H559" s="223"/>
      <c r="I559" s="223"/>
      <c r="J559" s="223"/>
      <c r="K559" s="223"/>
      <c r="L559" s="223"/>
      <c r="M559" s="223"/>
      <c r="N559" s="223"/>
      <c r="O559" s="223"/>
      <c r="P559" s="223"/>
      <c r="Q559" s="223"/>
      <c r="R559" s="223"/>
      <c r="S559" s="223"/>
      <c r="T559" s="223"/>
      <c r="U559" s="223"/>
      <c r="V559" s="223"/>
      <c r="W559" s="223"/>
      <c r="X559" s="223"/>
      <c r="Y559" s="223"/>
      <c r="Z559" s="223"/>
      <c r="AA559" s="223"/>
      <c r="AB559" s="223"/>
      <c r="AC559" s="223"/>
      <c r="AD559" s="223"/>
      <c r="AE559" s="223"/>
      <c r="AF559" s="223"/>
      <c r="AG559" s="223"/>
      <c r="AJ559" s="18"/>
    </row>
    <row r="560" spans="2:36" x14ac:dyDescent="0.2">
      <c r="B560" s="223"/>
      <c r="C560" s="223"/>
      <c r="D560" s="223"/>
      <c r="E560" s="223"/>
      <c r="F560" s="364"/>
      <c r="G560" s="223"/>
      <c r="H560" s="223"/>
      <c r="I560" s="223"/>
      <c r="J560" s="223"/>
      <c r="K560" s="223"/>
      <c r="L560" s="223"/>
      <c r="M560" s="223"/>
      <c r="N560" s="223"/>
      <c r="O560" s="223"/>
      <c r="P560" s="223"/>
      <c r="Q560" s="223"/>
      <c r="R560" s="223"/>
      <c r="S560" s="223"/>
      <c r="T560" s="223"/>
      <c r="U560" s="223"/>
      <c r="V560" s="223"/>
      <c r="W560" s="223"/>
      <c r="X560" s="223"/>
      <c r="Y560" s="223"/>
      <c r="Z560" s="223"/>
      <c r="AA560" s="223"/>
      <c r="AB560" s="223"/>
      <c r="AC560" s="223"/>
      <c r="AD560" s="223"/>
      <c r="AE560" s="223"/>
      <c r="AF560" s="223"/>
      <c r="AG560" s="223"/>
      <c r="AJ560" s="18"/>
    </row>
    <row r="561" spans="2:36" x14ac:dyDescent="0.2">
      <c r="B561" s="223"/>
      <c r="C561" s="223"/>
      <c r="D561" s="223"/>
      <c r="E561" s="223"/>
      <c r="F561" s="364"/>
      <c r="G561" s="223"/>
      <c r="H561" s="223"/>
      <c r="I561" s="223"/>
      <c r="J561" s="223"/>
      <c r="K561" s="223"/>
      <c r="L561" s="223"/>
      <c r="M561" s="223"/>
      <c r="N561" s="223"/>
      <c r="O561" s="223"/>
      <c r="P561" s="223"/>
      <c r="Q561" s="223"/>
      <c r="R561" s="223"/>
      <c r="S561" s="223"/>
      <c r="T561" s="223"/>
      <c r="U561" s="223"/>
      <c r="V561" s="223"/>
      <c r="W561" s="223"/>
      <c r="X561" s="223"/>
      <c r="Y561" s="223"/>
      <c r="Z561" s="223"/>
      <c r="AA561" s="223"/>
      <c r="AB561" s="223"/>
      <c r="AC561" s="223"/>
      <c r="AD561" s="223"/>
      <c r="AE561" s="223"/>
      <c r="AF561" s="223"/>
      <c r="AG561" s="223"/>
      <c r="AJ561" s="18"/>
    </row>
    <row r="562" spans="2:36" x14ac:dyDescent="0.2">
      <c r="B562" s="223"/>
      <c r="C562" s="223"/>
      <c r="D562" s="223"/>
      <c r="E562" s="223"/>
      <c r="F562" s="364"/>
      <c r="G562" s="223"/>
      <c r="H562" s="223"/>
      <c r="I562" s="223"/>
      <c r="J562" s="223"/>
      <c r="K562" s="223"/>
      <c r="L562" s="223"/>
      <c r="M562" s="223"/>
      <c r="N562" s="223"/>
      <c r="O562" s="223"/>
      <c r="P562" s="223"/>
      <c r="Q562" s="223"/>
      <c r="R562" s="223"/>
      <c r="S562" s="223"/>
      <c r="T562" s="223"/>
      <c r="U562" s="223"/>
      <c r="V562" s="223"/>
      <c r="W562" s="223"/>
      <c r="X562" s="223"/>
      <c r="Y562" s="223"/>
      <c r="Z562" s="223"/>
      <c r="AA562" s="223"/>
      <c r="AB562" s="223"/>
      <c r="AC562" s="223"/>
      <c r="AD562" s="223"/>
      <c r="AE562" s="223"/>
      <c r="AF562" s="223"/>
      <c r="AG562" s="223"/>
      <c r="AJ562" s="18"/>
    </row>
    <row r="563" spans="2:36" x14ac:dyDescent="0.2">
      <c r="B563" s="223"/>
      <c r="C563" s="223"/>
      <c r="D563" s="223"/>
      <c r="E563" s="223"/>
      <c r="F563" s="364"/>
      <c r="G563" s="223"/>
      <c r="H563" s="223"/>
      <c r="I563" s="223"/>
      <c r="J563" s="223"/>
      <c r="K563" s="223"/>
      <c r="L563" s="223"/>
      <c r="M563" s="223"/>
      <c r="N563" s="223"/>
      <c r="O563" s="223"/>
      <c r="P563" s="223"/>
      <c r="Q563" s="223"/>
      <c r="R563" s="223"/>
      <c r="S563" s="223"/>
      <c r="T563" s="223"/>
      <c r="U563" s="223"/>
      <c r="V563" s="223"/>
      <c r="W563" s="223"/>
      <c r="X563" s="223"/>
      <c r="Y563" s="223"/>
      <c r="Z563" s="223"/>
      <c r="AA563" s="223"/>
      <c r="AB563" s="223"/>
      <c r="AC563" s="223"/>
      <c r="AD563" s="223"/>
      <c r="AE563" s="223"/>
      <c r="AF563" s="223"/>
      <c r="AG563" s="223"/>
      <c r="AJ563" s="18"/>
    </row>
    <row r="564" spans="2:36" x14ac:dyDescent="0.2">
      <c r="B564" s="223"/>
      <c r="C564" s="223"/>
      <c r="D564" s="223"/>
      <c r="E564" s="223"/>
      <c r="F564" s="364"/>
      <c r="G564" s="223"/>
      <c r="H564" s="223"/>
      <c r="I564" s="223"/>
      <c r="J564" s="223"/>
      <c r="K564" s="223"/>
      <c r="L564" s="223"/>
      <c r="M564" s="223"/>
      <c r="N564" s="223"/>
      <c r="O564" s="223"/>
      <c r="P564" s="223"/>
      <c r="Q564" s="223"/>
      <c r="R564" s="223"/>
      <c r="S564" s="223"/>
      <c r="T564" s="223"/>
      <c r="U564" s="223"/>
      <c r="V564" s="223"/>
      <c r="W564" s="223"/>
      <c r="X564" s="223"/>
      <c r="Y564" s="223"/>
      <c r="Z564" s="223"/>
      <c r="AA564" s="223"/>
      <c r="AB564" s="223"/>
      <c r="AC564" s="223"/>
      <c r="AD564" s="223"/>
      <c r="AE564" s="223"/>
      <c r="AF564" s="223"/>
      <c r="AG564" s="223"/>
      <c r="AJ564" s="18"/>
    </row>
    <row r="565" spans="2:36" x14ac:dyDescent="0.2">
      <c r="B565" s="223"/>
      <c r="C565" s="223"/>
      <c r="D565" s="223"/>
      <c r="E565" s="223"/>
      <c r="F565" s="364"/>
      <c r="G565" s="223"/>
      <c r="H565" s="223"/>
      <c r="I565" s="223"/>
      <c r="J565" s="223"/>
      <c r="K565" s="223"/>
      <c r="L565" s="223"/>
      <c r="M565" s="223"/>
      <c r="N565" s="223"/>
      <c r="O565" s="223"/>
      <c r="P565" s="223"/>
      <c r="Q565" s="223"/>
      <c r="R565" s="223"/>
      <c r="S565" s="223"/>
      <c r="T565" s="223"/>
      <c r="U565" s="223"/>
      <c r="V565" s="223"/>
      <c r="W565" s="223"/>
      <c r="X565" s="223"/>
      <c r="Y565" s="223"/>
      <c r="Z565" s="223"/>
      <c r="AA565" s="223"/>
      <c r="AB565" s="223"/>
      <c r="AC565" s="223"/>
      <c r="AD565" s="223"/>
      <c r="AE565" s="223"/>
      <c r="AF565" s="223"/>
      <c r="AG565" s="223"/>
      <c r="AJ565" s="18"/>
    </row>
    <row r="566" spans="2:36" x14ac:dyDescent="0.2">
      <c r="B566" s="223"/>
      <c r="C566" s="223"/>
      <c r="D566" s="223"/>
      <c r="E566" s="223"/>
      <c r="F566" s="364"/>
      <c r="G566" s="223"/>
      <c r="H566" s="223"/>
      <c r="I566" s="223"/>
      <c r="J566" s="223"/>
      <c r="K566" s="223"/>
      <c r="L566" s="223"/>
      <c r="M566" s="223"/>
      <c r="N566" s="223"/>
      <c r="O566" s="223"/>
      <c r="P566" s="223"/>
      <c r="Q566" s="223"/>
      <c r="R566" s="223"/>
      <c r="S566" s="223"/>
      <c r="T566" s="223"/>
      <c r="U566" s="223"/>
      <c r="V566" s="223"/>
      <c r="W566" s="223"/>
      <c r="X566" s="223"/>
      <c r="Y566" s="223"/>
      <c r="Z566" s="223"/>
      <c r="AA566" s="223"/>
      <c r="AB566" s="223"/>
      <c r="AC566" s="223"/>
      <c r="AD566" s="223"/>
      <c r="AE566" s="223"/>
      <c r="AF566" s="223"/>
      <c r="AG566" s="223"/>
      <c r="AJ566" s="18"/>
    </row>
    <row r="567" spans="2:36" x14ac:dyDescent="0.2">
      <c r="B567" s="223"/>
      <c r="C567" s="223"/>
      <c r="D567" s="223"/>
      <c r="E567" s="223"/>
      <c r="F567" s="364"/>
      <c r="G567" s="223"/>
      <c r="H567" s="223"/>
      <c r="I567" s="223"/>
      <c r="J567" s="223"/>
      <c r="K567" s="223"/>
      <c r="L567" s="223"/>
      <c r="M567" s="223"/>
      <c r="N567" s="223"/>
      <c r="O567" s="223"/>
      <c r="P567" s="223"/>
      <c r="Q567" s="223"/>
      <c r="R567" s="223"/>
      <c r="S567" s="223"/>
      <c r="T567" s="223"/>
      <c r="U567" s="223"/>
      <c r="V567" s="223"/>
      <c r="W567" s="223"/>
      <c r="X567" s="223"/>
      <c r="Y567" s="223"/>
      <c r="Z567" s="223"/>
      <c r="AA567" s="223"/>
      <c r="AB567" s="223"/>
      <c r="AC567" s="223"/>
      <c r="AD567" s="223"/>
      <c r="AE567" s="223"/>
      <c r="AF567" s="223"/>
      <c r="AG567" s="223"/>
      <c r="AJ567" s="18"/>
    </row>
    <row r="568" spans="2:36" x14ac:dyDescent="0.2">
      <c r="B568" s="223"/>
      <c r="C568" s="223"/>
      <c r="D568" s="223"/>
      <c r="E568" s="223"/>
      <c r="F568" s="364"/>
      <c r="G568" s="223"/>
      <c r="H568" s="223"/>
      <c r="I568" s="223"/>
      <c r="J568" s="223"/>
      <c r="K568" s="223"/>
      <c r="L568" s="223"/>
      <c r="M568" s="223"/>
      <c r="N568" s="223"/>
      <c r="O568" s="223"/>
      <c r="P568" s="223"/>
      <c r="Q568" s="223"/>
      <c r="R568" s="223"/>
      <c r="S568" s="223"/>
      <c r="T568" s="223"/>
      <c r="U568" s="223"/>
      <c r="V568" s="223"/>
      <c r="W568" s="223"/>
      <c r="X568" s="223"/>
      <c r="Y568" s="223"/>
      <c r="Z568" s="223"/>
      <c r="AA568" s="223"/>
      <c r="AB568" s="223"/>
      <c r="AC568" s="223"/>
      <c r="AD568" s="223"/>
      <c r="AE568" s="223"/>
      <c r="AF568" s="223"/>
      <c r="AG568" s="223"/>
      <c r="AJ568" s="18"/>
    </row>
    <row r="569" spans="2:36" x14ac:dyDescent="0.2">
      <c r="B569" s="223"/>
      <c r="C569" s="223"/>
      <c r="D569" s="223"/>
      <c r="E569" s="223"/>
      <c r="F569" s="364"/>
      <c r="G569" s="223"/>
      <c r="H569" s="223"/>
      <c r="I569" s="223"/>
      <c r="J569" s="223"/>
      <c r="K569" s="223"/>
      <c r="L569" s="223"/>
      <c r="M569" s="223"/>
      <c r="N569" s="223"/>
      <c r="O569" s="223"/>
      <c r="P569" s="223"/>
      <c r="Q569" s="223"/>
      <c r="R569" s="223"/>
      <c r="S569" s="223"/>
      <c r="T569" s="223"/>
      <c r="U569" s="223"/>
      <c r="V569" s="223"/>
      <c r="W569" s="223"/>
      <c r="X569" s="223"/>
      <c r="Y569" s="223"/>
      <c r="Z569" s="223"/>
      <c r="AA569" s="223"/>
      <c r="AB569" s="223"/>
      <c r="AC569" s="223"/>
      <c r="AD569" s="223"/>
      <c r="AE569" s="223"/>
      <c r="AF569" s="223"/>
      <c r="AG569" s="223"/>
      <c r="AJ569" s="18"/>
    </row>
    <row r="570" spans="2:36" x14ac:dyDescent="0.2">
      <c r="B570" s="223"/>
      <c r="C570" s="223"/>
      <c r="D570" s="223"/>
      <c r="E570" s="223"/>
      <c r="F570" s="364"/>
      <c r="G570" s="223"/>
      <c r="H570" s="223"/>
      <c r="I570" s="223"/>
      <c r="J570" s="223"/>
      <c r="K570" s="223"/>
      <c r="L570" s="223"/>
      <c r="M570" s="223"/>
      <c r="N570" s="223"/>
      <c r="O570" s="223"/>
      <c r="P570" s="223"/>
      <c r="Q570" s="223"/>
      <c r="R570" s="223"/>
      <c r="S570" s="223"/>
      <c r="T570" s="223"/>
      <c r="U570" s="223"/>
      <c r="V570" s="223"/>
      <c r="W570" s="223"/>
      <c r="X570" s="223"/>
      <c r="Y570" s="223"/>
      <c r="Z570" s="223"/>
      <c r="AA570" s="223"/>
      <c r="AB570" s="223"/>
      <c r="AC570" s="223"/>
      <c r="AD570" s="223"/>
      <c r="AE570" s="223"/>
      <c r="AF570" s="223"/>
      <c r="AG570" s="223"/>
      <c r="AJ570" s="18"/>
    </row>
    <row r="571" spans="2:36" x14ac:dyDescent="0.2">
      <c r="B571" s="223"/>
      <c r="C571" s="223"/>
      <c r="D571" s="223"/>
      <c r="E571" s="223"/>
      <c r="F571" s="364"/>
      <c r="G571" s="223"/>
      <c r="H571" s="223"/>
      <c r="I571" s="223"/>
      <c r="J571" s="223"/>
      <c r="K571" s="223"/>
      <c r="L571" s="223"/>
      <c r="M571" s="223"/>
      <c r="N571" s="223"/>
      <c r="O571" s="223"/>
      <c r="P571" s="223"/>
      <c r="Q571" s="223"/>
      <c r="R571" s="223"/>
      <c r="S571" s="223"/>
      <c r="T571" s="223"/>
      <c r="U571" s="223"/>
      <c r="V571" s="223"/>
      <c r="W571" s="223"/>
      <c r="X571" s="223"/>
      <c r="Y571" s="223"/>
      <c r="Z571" s="223"/>
      <c r="AA571" s="223"/>
      <c r="AB571" s="223"/>
      <c r="AC571" s="223"/>
      <c r="AD571" s="223"/>
      <c r="AE571" s="223"/>
      <c r="AF571" s="223"/>
      <c r="AG571" s="223"/>
      <c r="AJ571" s="18"/>
    </row>
    <row r="572" spans="2:36" x14ac:dyDescent="0.2">
      <c r="B572" s="223"/>
      <c r="C572" s="223"/>
      <c r="D572" s="223"/>
      <c r="E572" s="223"/>
      <c r="F572" s="364"/>
      <c r="G572" s="223"/>
      <c r="H572" s="223"/>
      <c r="I572" s="223"/>
      <c r="J572" s="223"/>
      <c r="K572" s="223"/>
      <c r="L572" s="223"/>
      <c r="M572" s="223"/>
      <c r="N572" s="223"/>
      <c r="O572" s="223"/>
      <c r="P572" s="223"/>
      <c r="Q572" s="223"/>
      <c r="R572" s="223"/>
      <c r="S572" s="223"/>
      <c r="T572" s="223"/>
      <c r="U572" s="223"/>
      <c r="V572" s="223"/>
      <c r="W572" s="223"/>
      <c r="X572" s="223"/>
      <c r="Y572" s="223"/>
      <c r="Z572" s="223"/>
      <c r="AA572" s="223"/>
      <c r="AB572" s="223"/>
      <c r="AC572" s="223"/>
      <c r="AD572" s="223"/>
      <c r="AE572" s="223"/>
      <c r="AF572" s="223"/>
      <c r="AG572" s="223"/>
      <c r="AJ572" s="18"/>
    </row>
    <row r="573" spans="2:36" x14ac:dyDescent="0.2">
      <c r="B573" s="223"/>
      <c r="C573" s="223"/>
      <c r="D573" s="223"/>
      <c r="E573" s="223"/>
      <c r="F573" s="364"/>
      <c r="G573" s="223"/>
      <c r="H573" s="223"/>
      <c r="I573" s="223"/>
      <c r="J573" s="223"/>
      <c r="K573" s="223"/>
      <c r="L573" s="223"/>
      <c r="M573" s="223"/>
      <c r="N573" s="223"/>
      <c r="O573" s="223"/>
      <c r="P573" s="223"/>
      <c r="Q573" s="223"/>
      <c r="R573" s="223"/>
      <c r="S573" s="223"/>
      <c r="T573" s="223"/>
      <c r="U573" s="223"/>
      <c r="V573" s="223"/>
      <c r="W573" s="223"/>
      <c r="X573" s="223"/>
      <c r="Y573" s="223"/>
      <c r="Z573" s="223"/>
      <c r="AA573" s="223"/>
      <c r="AB573" s="223"/>
      <c r="AC573" s="223"/>
      <c r="AD573" s="223"/>
      <c r="AE573" s="223"/>
      <c r="AF573" s="223"/>
      <c r="AG573" s="223"/>
      <c r="AJ573" s="18"/>
    </row>
    <row r="574" spans="2:36" x14ac:dyDescent="0.2">
      <c r="B574" s="223"/>
      <c r="C574" s="223"/>
      <c r="D574" s="223"/>
      <c r="E574" s="223"/>
      <c r="F574" s="364"/>
      <c r="G574" s="223"/>
      <c r="H574" s="223"/>
      <c r="I574" s="223"/>
      <c r="J574" s="223"/>
      <c r="K574" s="223"/>
      <c r="L574" s="223"/>
      <c r="M574" s="223"/>
      <c r="N574" s="223"/>
      <c r="O574" s="223"/>
      <c r="P574" s="223"/>
      <c r="Q574" s="223"/>
      <c r="R574" s="223"/>
      <c r="S574" s="223"/>
      <c r="T574" s="223"/>
      <c r="U574" s="223"/>
      <c r="V574" s="223"/>
      <c r="W574" s="223"/>
      <c r="X574" s="223"/>
      <c r="Y574" s="223"/>
      <c r="Z574" s="223"/>
      <c r="AA574" s="223"/>
      <c r="AB574" s="223"/>
      <c r="AC574" s="223"/>
      <c r="AD574" s="223"/>
      <c r="AE574" s="223"/>
      <c r="AF574" s="223"/>
      <c r="AG574" s="223"/>
      <c r="AJ574" s="18"/>
    </row>
    <row r="575" spans="2:36" x14ac:dyDescent="0.2">
      <c r="B575" s="223"/>
      <c r="C575" s="223"/>
      <c r="D575" s="223"/>
      <c r="E575" s="223"/>
      <c r="F575" s="364"/>
      <c r="G575" s="223"/>
      <c r="H575" s="223"/>
      <c r="I575" s="223"/>
      <c r="J575" s="223"/>
      <c r="K575" s="223"/>
      <c r="L575" s="223"/>
      <c r="M575" s="223"/>
      <c r="N575" s="223"/>
      <c r="O575" s="223"/>
      <c r="P575" s="223"/>
      <c r="Q575" s="223"/>
      <c r="R575" s="223"/>
      <c r="S575" s="223"/>
      <c r="T575" s="223"/>
      <c r="U575" s="223"/>
      <c r="V575" s="223"/>
      <c r="W575" s="223"/>
      <c r="X575" s="223"/>
      <c r="Y575" s="223"/>
      <c r="Z575" s="223"/>
      <c r="AA575" s="223"/>
      <c r="AB575" s="223"/>
      <c r="AC575" s="223"/>
      <c r="AD575" s="223"/>
      <c r="AE575" s="223"/>
      <c r="AF575" s="223"/>
      <c r="AG575" s="223"/>
      <c r="AJ575" s="18"/>
    </row>
    <row r="576" spans="2:36" x14ac:dyDescent="0.2">
      <c r="B576" s="223"/>
      <c r="C576" s="223"/>
      <c r="D576" s="223"/>
      <c r="E576" s="223"/>
      <c r="F576" s="364"/>
      <c r="G576" s="223"/>
      <c r="H576" s="223"/>
      <c r="I576" s="223"/>
      <c r="J576" s="223"/>
      <c r="K576" s="223"/>
      <c r="L576" s="223"/>
      <c r="M576" s="223"/>
      <c r="N576" s="223"/>
      <c r="O576" s="223"/>
      <c r="P576" s="223"/>
      <c r="Q576" s="223"/>
      <c r="R576" s="223"/>
      <c r="S576" s="223"/>
      <c r="T576" s="223"/>
      <c r="U576" s="223"/>
      <c r="V576" s="223"/>
      <c r="W576" s="223"/>
      <c r="X576" s="223"/>
      <c r="Y576" s="223"/>
      <c r="Z576" s="223"/>
      <c r="AA576" s="223"/>
      <c r="AB576" s="223"/>
      <c r="AC576" s="223"/>
      <c r="AD576" s="223"/>
      <c r="AE576" s="223"/>
      <c r="AF576" s="223"/>
      <c r="AG576" s="223"/>
      <c r="AJ576" s="18"/>
    </row>
    <row r="577" spans="2:36" x14ac:dyDescent="0.2">
      <c r="B577" s="223"/>
      <c r="C577" s="223"/>
      <c r="D577" s="223"/>
      <c r="E577" s="223"/>
      <c r="F577" s="364"/>
      <c r="G577" s="223"/>
      <c r="H577" s="223"/>
      <c r="I577" s="223"/>
      <c r="J577" s="223"/>
      <c r="K577" s="223"/>
      <c r="L577" s="223"/>
      <c r="M577" s="223"/>
      <c r="N577" s="223"/>
      <c r="O577" s="223"/>
      <c r="P577" s="223"/>
      <c r="Q577" s="223"/>
      <c r="R577" s="223"/>
      <c r="S577" s="223"/>
      <c r="T577" s="223"/>
      <c r="U577" s="223"/>
      <c r="V577" s="223"/>
      <c r="W577" s="223"/>
      <c r="X577" s="223"/>
      <c r="Y577" s="223"/>
      <c r="Z577" s="223"/>
      <c r="AA577" s="223"/>
      <c r="AB577" s="223"/>
      <c r="AC577" s="223"/>
      <c r="AD577" s="223"/>
      <c r="AE577" s="223"/>
      <c r="AF577" s="223"/>
      <c r="AG577" s="223"/>
      <c r="AJ577" s="18"/>
    </row>
    <row r="578" spans="2:36" x14ac:dyDescent="0.2">
      <c r="B578" s="223"/>
      <c r="C578" s="223"/>
      <c r="D578" s="223"/>
      <c r="E578" s="223"/>
      <c r="F578" s="364"/>
      <c r="G578" s="223"/>
      <c r="H578" s="223"/>
      <c r="I578" s="223"/>
      <c r="J578" s="223"/>
      <c r="K578" s="223"/>
      <c r="L578" s="223"/>
      <c r="M578" s="223"/>
      <c r="N578" s="223"/>
      <c r="O578" s="223"/>
      <c r="P578" s="223"/>
      <c r="Q578" s="223"/>
      <c r="R578" s="223"/>
      <c r="S578" s="223"/>
      <c r="T578" s="223"/>
      <c r="U578" s="223"/>
      <c r="V578" s="223"/>
      <c r="W578" s="223"/>
      <c r="X578" s="223"/>
      <c r="Y578" s="223"/>
      <c r="Z578" s="223"/>
      <c r="AA578" s="223"/>
      <c r="AB578" s="223"/>
      <c r="AC578" s="223"/>
      <c r="AD578" s="223"/>
      <c r="AE578" s="223"/>
      <c r="AF578" s="223"/>
      <c r="AG578" s="223"/>
      <c r="AJ578" s="18"/>
    </row>
    <row r="579" spans="2:36" x14ac:dyDescent="0.2">
      <c r="B579" s="223"/>
      <c r="C579" s="223"/>
      <c r="D579" s="223"/>
      <c r="E579" s="223"/>
      <c r="F579" s="364"/>
      <c r="G579" s="223"/>
      <c r="H579" s="223"/>
      <c r="I579" s="223"/>
      <c r="J579" s="223"/>
      <c r="K579" s="223"/>
      <c r="L579" s="223"/>
      <c r="M579" s="223"/>
      <c r="N579" s="223"/>
      <c r="O579" s="223"/>
      <c r="P579" s="223"/>
      <c r="Q579" s="223"/>
      <c r="R579" s="223"/>
      <c r="S579" s="223"/>
      <c r="T579" s="223"/>
      <c r="U579" s="223"/>
      <c r="V579" s="223"/>
      <c r="W579" s="223"/>
      <c r="X579" s="223"/>
      <c r="Y579" s="223"/>
      <c r="Z579" s="223"/>
      <c r="AA579" s="223"/>
      <c r="AB579" s="223"/>
      <c r="AC579" s="223"/>
      <c r="AD579" s="223"/>
      <c r="AE579" s="223"/>
      <c r="AF579" s="223"/>
      <c r="AG579" s="223"/>
      <c r="AJ579" s="18"/>
    </row>
    <row r="580" spans="2:36" x14ac:dyDescent="0.2">
      <c r="B580" s="223"/>
      <c r="C580" s="223"/>
      <c r="D580" s="223"/>
      <c r="E580" s="223"/>
      <c r="F580" s="364"/>
      <c r="G580" s="223"/>
      <c r="H580" s="223"/>
      <c r="I580" s="223"/>
      <c r="J580" s="223"/>
      <c r="K580" s="223"/>
      <c r="L580" s="223"/>
      <c r="M580" s="223"/>
      <c r="N580" s="223"/>
      <c r="O580" s="223"/>
      <c r="P580" s="223"/>
      <c r="Q580" s="223"/>
      <c r="R580" s="223"/>
      <c r="S580" s="223"/>
      <c r="T580" s="223"/>
      <c r="U580" s="223"/>
      <c r="V580" s="223"/>
      <c r="W580" s="223"/>
      <c r="X580" s="223"/>
      <c r="Y580" s="223"/>
      <c r="Z580" s="223"/>
      <c r="AA580" s="223"/>
      <c r="AB580" s="223"/>
      <c r="AC580" s="223"/>
      <c r="AD580" s="223"/>
      <c r="AE580" s="223"/>
      <c r="AF580" s="223"/>
      <c r="AG580" s="223"/>
      <c r="AJ580" s="18"/>
    </row>
    <row r="581" spans="2:36" x14ac:dyDescent="0.2">
      <c r="B581" s="223"/>
      <c r="C581" s="223"/>
      <c r="D581" s="223"/>
      <c r="E581" s="223"/>
      <c r="F581" s="364"/>
      <c r="G581" s="223"/>
      <c r="H581" s="223"/>
      <c r="I581" s="223"/>
      <c r="J581" s="223"/>
      <c r="K581" s="223"/>
      <c r="L581" s="223"/>
      <c r="M581" s="223"/>
      <c r="N581" s="223"/>
      <c r="O581" s="223"/>
      <c r="P581" s="223"/>
      <c r="Q581" s="223"/>
      <c r="R581" s="223"/>
      <c r="S581" s="223"/>
      <c r="T581" s="223"/>
      <c r="U581" s="223"/>
      <c r="V581" s="223"/>
      <c r="W581" s="223"/>
      <c r="X581" s="223"/>
      <c r="Y581" s="223"/>
      <c r="Z581" s="223"/>
      <c r="AA581" s="223"/>
      <c r="AB581" s="223"/>
      <c r="AC581" s="223"/>
      <c r="AD581" s="223"/>
      <c r="AE581" s="223"/>
      <c r="AF581" s="223"/>
      <c r="AG581" s="223"/>
      <c r="AJ581" s="18"/>
    </row>
    <row r="582" spans="2:36" x14ac:dyDescent="0.2">
      <c r="B582" s="223"/>
      <c r="C582" s="223"/>
      <c r="D582" s="223"/>
      <c r="E582" s="223"/>
      <c r="F582" s="364"/>
      <c r="G582" s="223"/>
      <c r="H582" s="223"/>
      <c r="I582" s="223"/>
      <c r="J582" s="223"/>
      <c r="K582" s="223"/>
      <c r="L582" s="223"/>
      <c r="M582" s="223"/>
      <c r="N582" s="223"/>
      <c r="O582" s="223"/>
      <c r="P582" s="223"/>
      <c r="Q582" s="223"/>
      <c r="R582" s="223"/>
      <c r="S582" s="223"/>
      <c r="T582" s="223"/>
      <c r="U582" s="223"/>
      <c r="V582" s="223"/>
      <c r="W582" s="223"/>
      <c r="X582" s="223"/>
      <c r="Y582" s="223"/>
      <c r="Z582" s="223"/>
      <c r="AA582" s="223"/>
      <c r="AB582" s="223"/>
      <c r="AC582" s="223"/>
      <c r="AD582" s="223"/>
      <c r="AE582" s="223"/>
      <c r="AF582" s="223"/>
      <c r="AG582" s="223"/>
      <c r="AJ582" s="18"/>
    </row>
    <row r="583" spans="2:36" x14ac:dyDescent="0.2">
      <c r="B583" s="223"/>
      <c r="C583" s="223"/>
      <c r="D583" s="223"/>
      <c r="E583" s="223"/>
      <c r="F583" s="364"/>
      <c r="G583" s="223"/>
      <c r="H583" s="223"/>
      <c r="I583" s="223"/>
      <c r="J583" s="223"/>
      <c r="K583" s="223"/>
      <c r="L583" s="223"/>
      <c r="M583" s="223"/>
      <c r="N583" s="223"/>
      <c r="O583" s="223"/>
      <c r="P583" s="223"/>
      <c r="Q583" s="223"/>
      <c r="R583" s="223"/>
      <c r="S583" s="223"/>
      <c r="T583" s="223"/>
      <c r="U583" s="223"/>
      <c r="V583" s="223"/>
      <c r="W583" s="223"/>
      <c r="X583" s="223"/>
      <c r="Y583" s="223"/>
      <c r="Z583" s="223"/>
      <c r="AA583" s="223"/>
      <c r="AB583" s="223"/>
      <c r="AC583" s="223"/>
      <c r="AD583" s="223"/>
      <c r="AE583" s="223"/>
      <c r="AF583" s="223"/>
      <c r="AG583" s="223"/>
      <c r="AJ583" s="18"/>
    </row>
    <row r="584" spans="2:36" x14ac:dyDescent="0.2">
      <c r="B584" s="223"/>
      <c r="C584" s="223"/>
      <c r="D584" s="223"/>
      <c r="E584" s="223"/>
      <c r="F584" s="364"/>
      <c r="G584" s="223"/>
      <c r="H584" s="223"/>
      <c r="I584" s="223"/>
      <c r="J584" s="223"/>
      <c r="K584" s="223"/>
      <c r="L584" s="223"/>
      <c r="M584" s="223"/>
      <c r="N584" s="223"/>
      <c r="O584" s="223"/>
      <c r="P584" s="223"/>
      <c r="Q584" s="223"/>
      <c r="R584" s="223"/>
      <c r="S584" s="223"/>
      <c r="T584" s="223"/>
      <c r="U584" s="223"/>
      <c r="V584" s="223"/>
      <c r="W584" s="223"/>
      <c r="X584" s="223"/>
      <c r="Y584" s="223"/>
      <c r="Z584" s="223"/>
      <c r="AA584" s="223"/>
      <c r="AB584" s="223"/>
      <c r="AC584" s="223"/>
      <c r="AD584" s="223"/>
      <c r="AE584" s="223"/>
      <c r="AF584" s="223"/>
      <c r="AG584" s="223"/>
      <c r="AJ584" s="18"/>
    </row>
    <row r="585" spans="2:36" x14ac:dyDescent="0.2">
      <c r="B585" s="223"/>
      <c r="C585" s="223"/>
      <c r="D585" s="223"/>
      <c r="E585" s="223"/>
      <c r="F585" s="364"/>
      <c r="G585" s="223"/>
      <c r="H585" s="223"/>
      <c r="I585" s="223"/>
      <c r="J585" s="223"/>
      <c r="K585" s="223"/>
      <c r="L585" s="223"/>
      <c r="M585" s="223"/>
      <c r="N585" s="223"/>
      <c r="O585" s="223"/>
      <c r="P585" s="223"/>
      <c r="Q585" s="223"/>
      <c r="R585" s="223"/>
      <c r="S585" s="223"/>
      <c r="T585" s="223"/>
      <c r="U585" s="223"/>
      <c r="V585" s="223"/>
      <c r="W585" s="223"/>
      <c r="X585" s="223"/>
      <c r="Y585" s="223"/>
      <c r="Z585" s="223"/>
      <c r="AA585" s="223"/>
      <c r="AB585" s="223"/>
      <c r="AC585" s="223"/>
      <c r="AD585" s="223"/>
      <c r="AE585" s="223"/>
      <c r="AF585" s="223"/>
      <c r="AG585" s="223"/>
      <c r="AJ585" s="18"/>
    </row>
    <row r="586" spans="2:36" x14ac:dyDescent="0.2">
      <c r="B586" s="223"/>
      <c r="C586" s="223"/>
      <c r="D586" s="223"/>
      <c r="E586" s="223"/>
      <c r="F586" s="364"/>
      <c r="G586" s="223"/>
      <c r="H586" s="223"/>
      <c r="I586" s="223"/>
      <c r="J586" s="223"/>
      <c r="K586" s="223"/>
      <c r="L586" s="223"/>
      <c r="M586" s="223"/>
      <c r="N586" s="223"/>
      <c r="O586" s="223"/>
      <c r="P586" s="223"/>
      <c r="Q586" s="223"/>
      <c r="R586" s="223"/>
      <c r="S586" s="223"/>
      <c r="T586" s="223"/>
      <c r="U586" s="223"/>
      <c r="V586" s="223"/>
      <c r="W586" s="223"/>
      <c r="X586" s="223"/>
      <c r="Y586" s="223"/>
      <c r="Z586" s="223"/>
      <c r="AA586" s="223"/>
      <c r="AB586" s="223"/>
      <c r="AC586" s="223"/>
      <c r="AD586" s="223"/>
      <c r="AE586" s="223"/>
      <c r="AF586" s="223"/>
      <c r="AG586" s="223"/>
      <c r="AJ586" s="18"/>
    </row>
    <row r="587" spans="2:36" x14ac:dyDescent="0.2">
      <c r="B587" s="223"/>
      <c r="C587" s="223"/>
      <c r="D587" s="223"/>
      <c r="E587" s="223"/>
      <c r="F587" s="364"/>
      <c r="G587" s="223"/>
      <c r="H587" s="223"/>
      <c r="I587" s="223"/>
      <c r="J587" s="223"/>
      <c r="K587" s="223"/>
      <c r="L587" s="223"/>
      <c r="M587" s="223"/>
      <c r="N587" s="223"/>
      <c r="O587" s="223"/>
      <c r="P587" s="223"/>
      <c r="Q587" s="223"/>
      <c r="R587" s="223"/>
      <c r="S587" s="223"/>
      <c r="T587" s="223"/>
      <c r="U587" s="223"/>
      <c r="V587" s="223"/>
      <c r="W587" s="223"/>
      <c r="X587" s="223"/>
      <c r="Y587" s="223"/>
      <c r="Z587" s="223"/>
      <c r="AA587" s="223"/>
      <c r="AB587" s="223"/>
      <c r="AC587" s="223"/>
      <c r="AD587" s="223"/>
      <c r="AE587" s="223"/>
      <c r="AF587" s="223"/>
      <c r="AG587" s="223"/>
      <c r="AJ587" s="18"/>
    </row>
    <row r="588" spans="2:36" x14ac:dyDescent="0.2">
      <c r="B588" s="223"/>
      <c r="C588" s="223"/>
      <c r="D588" s="223"/>
      <c r="E588" s="223"/>
      <c r="F588" s="364"/>
      <c r="G588" s="223"/>
      <c r="H588" s="223"/>
      <c r="I588" s="223"/>
      <c r="J588" s="223"/>
      <c r="K588" s="223"/>
      <c r="L588" s="223"/>
      <c r="M588" s="223"/>
      <c r="N588" s="223"/>
      <c r="O588" s="223"/>
      <c r="P588" s="223"/>
      <c r="Q588" s="223"/>
      <c r="R588" s="223"/>
      <c r="S588" s="223"/>
      <c r="T588" s="223"/>
      <c r="U588" s="223"/>
      <c r="V588" s="223"/>
      <c r="W588" s="223"/>
      <c r="X588" s="223"/>
      <c r="Y588" s="223"/>
      <c r="Z588" s="223"/>
      <c r="AA588" s="223"/>
      <c r="AB588" s="223"/>
      <c r="AC588" s="223"/>
      <c r="AD588" s="223"/>
      <c r="AE588" s="223"/>
      <c r="AF588" s="223"/>
      <c r="AG588" s="223"/>
      <c r="AJ588" s="18"/>
    </row>
    <row r="589" spans="2:36" x14ac:dyDescent="0.2">
      <c r="B589" s="223"/>
      <c r="C589" s="223"/>
      <c r="D589" s="223"/>
      <c r="E589" s="223"/>
      <c r="F589" s="364"/>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J589" s="18"/>
    </row>
    <row r="590" spans="2:36" x14ac:dyDescent="0.2">
      <c r="B590" s="223"/>
      <c r="C590" s="223"/>
      <c r="D590" s="223"/>
      <c r="E590" s="223"/>
      <c r="F590" s="364"/>
      <c r="G590" s="223"/>
      <c r="H590" s="223"/>
      <c r="I590" s="223"/>
      <c r="J590" s="223"/>
      <c r="K590" s="223"/>
      <c r="L590" s="223"/>
      <c r="M590" s="223"/>
      <c r="N590" s="223"/>
      <c r="O590" s="223"/>
      <c r="P590" s="223"/>
      <c r="Q590" s="223"/>
      <c r="R590" s="223"/>
      <c r="S590" s="223"/>
      <c r="T590" s="223"/>
      <c r="U590" s="223"/>
      <c r="V590" s="223"/>
      <c r="W590" s="223"/>
      <c r="X590" s="223"/>
      <c r="Y590" s="223"/>
      <c r="Z590" s="223"/>
      <c r="AA590" s="223"/>
      <c r="AB590" s="223"/>
      <c r="AC590" s="223"/>
      <c r="AD590" s="223"/>
      <c r="AE590" s="223"/>
      <c r="AF590" s="223"/>
      <c r="AG590" s="223"/>
      <c r="AJ590" s="18"/>
    </row>
    <row r="591" spans="2:36" x14ac:dyDescent="0.2">
      <c r="B591" s="223"/>
      <c r="C591" s="223"/>
      <c r="D591" s="223"/>
      <c r="E591" s="223"/>
      <c r="F591" s="364"/>
      <c r="G591" s="223"/>
      <c r="H591" s="223"/>
      <c r="I591" s="223"/>
      <c r="J591" s="223"/>
      <c r="K591" s="223"/>
      <c r="L591" s="223"/>
      <c r="M591" s="223"/>
      <c r="N591" s="223"/>
      <c r="O591" s="223"/>
      <c r="P591" s="223"/>
      <c r="Q591" s="223"/>
      <c r="R591" s="223"/>
      <c r="S591" s="223"/>
      <c r="T591" s="223"/>
      <c r="U591" s="223"/>
      <c r="V591" s="223"/>
      <c r="W591" s="223"/>
      <c r="X591" s="223"/>
      <c r="Y591" s="223"/>
      <c r="Z591" s="223"/>
      <c r="AA591" s="223"/>
      <c r="AB591" s="223"/>
      <c r="AC591" s="223"/>
      <c r="AD591" s="223"/>
      <c r="AE591" s="223"/>
      <c r="AF591" s="223"/>
      <c r="AG591" s="223"/>
      <c r="AJ591" s="18"/>
    </row>
    <row r="592" spans="2:36" x14ac:dyDescent="0.2">
      <c r="B592" s="223"/>
      <c r="C592" s="223"/>
      <c r="D592" s="223"/>
      <c r="E592" s="223"/>
      <c r="F592" s="364"/>
      <c r="G592" s="223"/>
      <c r="H592" s="223"/>
      <c r="I592" s="223"/>
      <c r="J592" s="223"/>
      <c r="K592" s="223"/>
      <c r="L592" s="223"/>
      <c r="M592" s="223"/>
      <c r="N592" s="223"/>
      <c r="O592" s="223"/>
      <c r="P592" s="223"/>
      <c r="Q592" s="223"/>
      <c r="R592" s="223"/>
      <c r="S592" s="223"/>
      <c r="T592" s="223"/>
      <c r="U592" s="223"/>
      <c r="V592" s="223"/>
      <c r="W592" s="223"/>
      <c r="X592" s="223"/>
      <c r="Y592" s="223"/>
      <c r="Z592" s="223"/>
      <c r="AA592" s="223"/>
      <c r="AB592" s="223"/>
      <c r="AC592" s="223"/>
      <c r="AD592" s="223"/>
      <c r="AE592" s="223"/>
      <c r="AF592" s="223"/>
      <c r="AG592" s="223"/>
      <c r="AJ592" s="18"/>
    </row>
    <row r="593" spans="2:36" x14ac:dyDescent="0.2">
      <c r="B593" s="223"/>
      <c r="C593" s="223"/>
      <c r="D593" s="223"/>
      <c r="E593" s="223"/>
      <c r="F593" s="364"/>
      <c r="G593" s="223"/>
      <c r="H593" s="223"/>
      <c r="I593" s="223"/>
      <c r="J593" s="223"/>
      <c r="K593" s="223"/>
      <c r="L593" s="223"/>
      <c r="M593" s="223"/>
      <c r="N593" s="223"/>
      <c r="O593" s="223"/>
      <c r="P593" s="223"/>
      <c r="Q593" s="223"/>
      <c r="R593" s="223"/>
      <c r="S593" s="223"/>
      <c r="T593" s="223"/>
      <c r="U593" s="223"/>
      <c r="V593" s="223"/>
      <c r="W593" s="223"/>
      <c r="X593" s="223"/>
      <c r="Y593" s="223"/>
      <c r="Z593" s="223"/>
      <c r="AA593" s="223"/>
      <c r="AB593" s="223"/>
      <c r="AC593" s="223"/>
      <c r="AD593" s="223"/>
      <c r="AE593" s="223"/>
      <c r="AF593" s="223"/>
      <c r="AG593" s="223"/>
      <c r="AJ593" s="18"/>
    </row>
    <row r="594" spans="2:36" x14ac:dyDescent="0.2">
      <c r="B594" s="223"/>
      <c r="C594" s="223"/>
      <c r="D594" s="223"/>
      <c r="E594" s="223"/>
      <c r="F594" s="364"/>
      <c r="G594" s="223"/>
      <c r="H594" s="223"/>
      <c r="I594" s="223"/>
      <c r="J594" s="223"/>
      <c r="K594" s="223"/>
      <c r="L594" s="223"/>
      <c r="M594" s="223"/>
      <c r="N594" s="223"/>
      <c r="O594" s="223"/>
      <c r="P594" s="223"/>
      <c r="Q594" s="223"/>
      <c r="R594" s="223"/>
      <c r="S594" s="223"/>
      <c r="T594" s="223"/>
      <c r="U594" s="223"/>
      <c r="V594" s="223"/>
      <c r="W594" s="223"/>
      <c r="X594" s="223"/>
      <c r="Y594" s="223"/>
      <c r="Z594" s="223"/>
      <c r="AA594" s="223"/>
      <c r="AB594" s="223"/>
      <c r="AC594" s="223"/>
      <c r="AD594" s="223"/>
      <c r="AE594" s="223"/>
      <c r="AF594" s="223"/>
      <c r="AG594" s="223"/>
      <c r="AJ594" s="18"/>
    </row>
    <row r="595" spans="2:36" x14ac:dyDescent="0.2">
      <c r="B595" s="223"/>
      <c r="C595" s="223"/>
      <c r="D595" s="223"/>
      <c r="E595" s="223"/>
      <c r="F595" s="364"/>
      <c r="G595" s="223"/>
      <c r="H595" s="223"/>
      <c r="I595" s="223"/>
      <c r="J595" s="223"/>
      <c r="K595" s="223"/>
      <c r="L595" s="223"/>
      <c r="M595" s="223"/>
      <c r="N595" s="223"/>
      <c r="O595" s="223"/>
      <c r="P595" s="223"/>
      <c r="Q595" s="223"/>
      <c r="R595" s="223"/>
      <c r="S595" s="223"/>
      <c r="T595" s="223"/>
      <c r="U595" s="223"/>
      <c r="V595" s="223"/>
      <c r="W595" s="223"/>
      <c r="X595" s="223"/>
      <c r="Y595" s="223"/>
      <c r="Z595" s="223"/>
      <c r="AA595" s="223"/>
      <c r="AB595" s="223"/>
      <c r="AC595" s="223"/>
      <c r="AD595" s="223"/>
      <c r="AE595" s="223"/>
      <c r="AF595" s="223"/>
      <c r="AG595" s="223"/>
      <c r="AJ595" s="18"/>
    </row>
    <row r="596" spans="2:36" x14ac:dyDescent="0.2">
      <c r="B596" s="223"/>
      <c r="C596" s="223"/>
      <c r="D596" s="223"/>
      <c r="E596" s="223"/>
      <c r="F596" s="364"/>
      <c r="G596" s="223"/>
      <c r="H596" s="223"/>
      <c r="I596" s="223"/>
      <c r="J596" s="223"/>
      <c r="K596" s="223"/>
      <c r="L596" s="223"/>
      <c r="M596" s="223"/>
      <c r="N596" s="223"/>
      <c r="O596" s="223"/>
      <c r="P596" s="223"/>
      <c r="Q596" s="223"/>
      <c r="R596" s="223"/>
      <c r="S596" s="223"/>
      <c r="T596" s="223"/>
      <c r="U596" s="223"/>
      <c r="V596" s="223"/>
      <c r="W596" s="223"/>
      <c r="X596" s="223"/>
      <c r="Y596" s="223"/>
      <c r="Z596" s="223"/>
      <c r="AA596" s="223"/>
      <c r="AB596" s="223"/>
      <c r="AC596" s="223"/>
      <c r="AD596" s="223"/>
      <c r="AE596" s="223"/>
      <c r="AF596" s="223"/>
      <c r="AG596" s="223"/>
      <c r="AJ596" s="18"/>
    </row>
    <row r="597" spans="2:36" x14ac:dyDescent="0.2">
      <c r="B597" s="223"/>
      <c r="C597" s="223"/>
      <c r="D597" s="223"/>
      <c r="E597" s="223"/>
      <c r="F597" s="364"/>
      <c r="G597" s="223"/>
      <c r="H597" s="223"/>
      <c r="I597" s="223"/>
      <c r="J597" s="223"/>
      <c r="K597" s="223"/>
      <c r="L597" s="223"/>
      <c r="M597" s="223"/>
      <c r="N597" s="223"/>
      <c r="O597" s="223"/>
      <c r="P597" s="223"/>
      <c r="Q597" s="223"/>
      <c r="R597" s="223"/>
      <c r="S597" s="223"/>
      <c r="T597" s="223"/>
      <c r="U597" s="223"/>
      <c r="V597" s="223"/>
      <c r="W597" s="223"/>
      <c r="X597" s="223"/>
      <c r="Y597" s="223"/>
      <c r="Z597" s="223"/>
      <c r="AA597" s="223"/>
      <c r="AB597" s="223"/>
      <c r="AC597" s="223"/>
      <c r="AD597" s="223"/>
      <c r="AE597" s="223"/>
      <c r="AF597" s="223"/>
      <c r="AG597" s="223"/>
      <c r="AJ597" s="18"/>
    </row>
    <row r="598" spans="2:36" x14ac:dyDescent="0.2">
      <c r="B598" s="223"/>
      <c r="C598" s="223"/>
      <c r="D598" s="223"/>
      <c r="E598" s="223"/>
      <c r="F598" s="364"/>
      <c r="G598" s="223"/>
      <c r="H598" s="223"/>
      <c r="I598" s="223"/>
      <c r="J598" s="223"/>
      <c r="K598" s="223"/>
      <c r="L598" s="223"/>
      <c r="M598" s="223"/>
      <c r="N598" s="223"/>
      <c r="O598" s="223"/>
      <c r="P598" s="223"/>
      <c r="Q598" s="223"/>
      <c r="R598" s="223"/>
      <c r="S598" s="223"/>
      <c r="T598" s="223"/>
      <c r="U598" s="223"/>
      <c r="V598" s="223"/>
      <c r="W598" s="223"/>
      <c r="X598" s="223"/>
      <c r="Y598" s="223"/>
      <c r="Z598" s="223"/>
      <c r="AA598" s="223"/>
      <c r="AB598" s="223"/>
      <c r="AC598" s="223"/>
      <c r="AD598" s="223"/>
      <c r="AE598" s="223"/>
      <c r="AF598" s="223"/>
      <c r="AG598" s="223"/>
      <c r="AJ598" s="18"/>
    </row>
    <row r="599" spans="2:36" x14ac:dyDescent="0.2">
      <c r="B599" s="223"/>
      <c r="C599" s="223"/>
      <c r="D599" s="223"/>
      <c r="E599" s="223"/>
      <c r="F599" s="364"/>
      <c r="G599" s="223"/>
      <c r="H599" s="223"/>
      <c r="I599" s="223"/>
      <c r="J599" s="223"/>
      <c r="K599" s="223"/>
      <c r="L599" s="223"/>
      <c r="M599" s="223"/>
      <c r="N599" s="223"/>
      <c r="O599" s="223"/>
      <c r="P599" s="223"/>
      <c r="Q599" s="223"/>
      <c r="R599" s="223"/>
      <c r="S599" s="223"/>
      <c r="T599" s="223"/>
      <c r="U599" s="223"/>
      <c r="V599" s="223"/>
      <c r="W599" s="223"/>
      <c r="X599" s="223"/>
      <c r="Y599" s="223"/>
      <c r="Z599" s="223"/>
      <c r="AA599" s="223"/>
      <c r="AB599" s="223"/>
      <c r="AC599" s="223"/>
      <c r="AD599" s="223"/>
      <c r="AE599" s="223"/>
      <c r="AF599" s="223"/>
      <c r="AG599" s="223"/>
      <c r="AJ599" s="18"/>
    </row>
    <row r="600" spans="2:36" x14ac:dyDescent="0.2">
      <c r="B600" s="223"/>
      <c r="C600" s="223"/>
      <c r="D600" s="223"/>
      <c r="E600" s="223"/>
      <c r="F600" s="364"/>
      <c r="G600" s="223"/>
      <c r="H600" s="223"/>
      <c r="I600" s="223"/>
      <c r="J600" s="223"/>
      <c r="K600" s="223"/>
      <c r="L600" s="223"/>
      <c r="M600" s="223"/>
      <c r="N600" s="223"/>
      <c r="O600" s="223"/>
      <c r="P600" s="223"/>
      <c r="Q600" s="223"/>
      <c r="R600" s="223"/>
      <c r="S600" s="223"/>
      <c r="T600" s="223"/>
      <c r="U600" s="223"/>
      <c r="V600" s="223"/>
      <c r="W600" s="223"/>
      <c r="X600" s="223"/>
      <c r="Y600" s="223"/>
      <c r="Z600" s="223"/>
      <c r="AA600" s="223"/>
      <c r="AB600" s="223"/>
      <c r="AC600" s="223"/>
      <c r="AD600" s="223"/>
      <c r="AE600" s="223"/>
      <c r="AF600" s="223"/>
      <c r="AG600" s="223"/>
      <c r="AJ600" s="18"/>
    </row>
    <row r="601" spans="2:36" x14ac:dyDescent="0.2">
      <c r="B601" s="223"/>
      <c r="C601" s="223"/>
      <c r="D601" s="223"/>
      <c r="E601" s="223"/>
      <c r="F601" s="364"/>
      <c r="G601" s="223"/>
      <c r="H601" s="223"/>
      <c r="I601" s="223"/>
      <c r="J601" s="223"/>
      <c r="K601" s="223"/>
      <c r="L601" s="223"/>
      <c r="M601" s="223"/>
      <c r="N601" s="223"/>
      <c r="O601" s="223"/>
      <c r="P601" s="223"/>
      <c r="Q601" s="223"/>
      <c r="R601" s="223"/>
      <c r="S601" s="223"/>
      <c r="T601" s="223"/>
      <c r="U601" s="223"/>
      <c r="V601" s="223"/>
      <c r="W601" s="223"/>
      <c r="X601" s="223"/>
      <c r="Y601" s="223"/>
      <c r="Z601" s="223"/>
      <c r="AA601" s="223"/>
      <c r="AB601" s="223"/>
      <c r="AC601" s="223"/>
      <c r="AD601" s="223"/>
      <c r="AE601" s="223"/>
      <c r="AF601" s="223"/>
      <c r="AG601" s="223"/>
      <c r="AJ601" s="18"/>
    </row>
    <row r="602" spans="2:36" x14ac:dyDescent="0.2">
      <c r="B602" s="223"/>
      <c r="C602" s="223"/>
      <c r="D602" s="223"/>
      <c r="E602" s="223"/>
      <c r="F602" s="364"/>
      <c r="G602" s="223"/>
      <c r="H602" s="223"/>
      <c r="I602" s="223"/>
      <c r="J602" s="223"/>
      <c r="K602" s="223"/>
      <c r="L602" s="223"/>
      <c r="M602" s="223"/>
      <c r="N602" s="223"/>
      <c r="O602" s="223"/>
      <c r="P602" s="223"/>
      <c r="Q602" s="223"/>
      <c r="R602" s="223"/>
      <c r="S602" s="223"/>
      <c r="T602" s="223"/>
      <c r="U602" s="223"/>
      <c r="V602" s="223"/>
      <c r="W602" s="223"/>
      <c r="X602" s="223"/>
      <c r="Y602" s="223"/>
      <c r="Z602" s="223"/>
      <c r="AA602" s="223"/>
      <c r="AB602" s="223"/>
      <c r="AC602" s="223"/>
      <c r="AD602" s="223"/>
      <c r="AE602" s="223"/>
      <c r="AF602" s="223"/>
      <c r="AG602" s="223"/>
      <c r="AJ602" s="18"/>
    </row>
    <row r="603" spans="2:36" x14ac:dyDescent="0.2">
      <c r="B603" s="223"/>
      <c r="C603" s="223"/>
      <c r="D603" s="223"/>
      <c r="E603" s="223"/>
      <c r="F603" s="364"/>
      <c r="G603" s="223"/>
      <c r="H603" s="223"/>
      <c r="I603" s="223"/>
      <c r="J603" s="223"/>
      <c r="K603" s="223"/>
      <c r="L603" s="223"/>
      <c r="M603" s="223"/>
      <c r="N603" s="223"/>
      <c r="O603" s="223"/>
      <c r="P603" s="223"/>
      <c r="Q603" s="223"/>
      <c r="R603" s="223"/>
      <c r="S603" s="223"/>
      <c r="T603" s="223"/>
      <c r="U603" s="223"/>
      <c r="V603" s="223"/>
      <c r="W603" s="223"/>
      <c r="X603" s="223"/>
      <c r="Y603" s="223"/>
      <c r="Z603" s="223"/>
      <c r="AA603" s="223"/>
      <c r="AB603" s="223"/>
      <c r="AC603" s="223"/>
      <c r="AD603" s="223"/>
      <c r="AE603" s="223"/>
      <c r="AF603" s="223"/>
      <c r="AG603" s="223"/>
      <c r="AJ603" s="18"/>
    </row>
    <row r="604" spans="2:36" x14ac:dyDescent="0.2">
      <c r="B604" s="223"/>
      <c r="C604" s="223"/>
      <c r="D604" s="223"/>
      <c r="E604" s="223"/>
      <c r="F604" s="364"/>
      <c r="G604" s="223"/>
      <c r="H604" s="223"/>
      <c r="I604" s="223"/>
      <c r="J604" s="223"/>
      <c r="K604" s="223"/>
      <c r="L604" s="223"/>
      <c r="M604" s="223"/>
      <c r="N604" s="223"/>
      <c r="O604" s="223"/>
      <c r="P604" s="223"/>
      <c r="Q604" s="223"/>
      <c r="R604" s="223"/>
      <c r="S604" s="223"/>
      <c r="T604" s="223"/>
      <c r="U604" s="223"/>
      <c r="V604" s="223"/>
      <c r="W604" s="223"/>
      <c r="X604" s="223"/>
      <c r="Y604" s="223"/>
      <c r="Z604" s="223"/>
      <c r="AA604" s="223"/>
      <c r="AB604" s="223"/>
      <c r="AC604" s="223"/>
      <c r="AD604" s="223"/>
      <c r="AE604" s="223"/>
      <c r="AF604" s="223"/>
      <c r="AG604" s="223"/>
      <c r="AJ604" s="18"/>
    </row>
    <row r="605" spans="2:36" x14ac:dyDescent="0.2">
      <c r="B605" s="223"/>
      <c r="C605" s="223"/>
      <c r="D605" s="223"/>
      <c r="E605" s="223"/>
      <c r="F605" s="364"/>
      <c r="G605" s="223"/>
      <c r="H605" s="223"/>
      <c r="I605" s="223"/>
      <c r="J605" s="223"/>
      <c r="K605" s="223"/>
      <c r="L605" s="223"/>
      <c r="M605" s="223"/>
      <c r="N605" s="223"/>
      <c r="O605" s="223"/>
      <c r="P605" s="223"/>
      <c r="Q605" s="223"/>
      <c r="R605" s="223"/>
      <c r="S605" s="223"/>
      <c r="T605" s="223"/>
      <c r="U605" s="223"/>
      <c r="V605" s="223"/>
      <c r="W605" s="223"/>
      <c r="X605" s="223"/>
      <c r="Y605" s="223"/>
      <c r="Z605" s="223"/>
      <c r="AA605" s="223"/>
      <c r="AB605" s="223"/>
      <c r="AC605" s="223"/>
      <c r="AD605" s="223"/>
      <c r="AE605" s="223"/>
      <c r="AF605" s="223"/>
      <c r="AG605" s="223"/>
      <c r="AJ605" s="18"/>
    </row>
    <row r="606" spans="2:36" x14ac:dyDescent="0.2">
      <c r="B606" s="223"/>
      <c r="C606" s="223"/>
      <c r="D606" s="223"/>
      <c r="E606" s="223"/>
      <c r="F606" s="364"/>
      <c r="G606" s="223"/>
      <c r="H606" s="223"/>
      <c r="I606" s="223"/>
      <c r="J606" s="223"/>
      <c r="K606" s="223"/>
      <c r="L606" s="223"/>
      <c r="M606" s="223"/>
      <c r="N606" s="223"/>
      <c r="O606" s="223"/>
      <c r="P606" s="223"/>
      <c r="Q606" s="223"/>
      <c r="R606" s="223"/>
      <c r="S606" s="223"/>
      <c r="T606" s="223"/>
      <c r="U606" s="223"/>
      <c r="V606" s="223"/>
      <c r="W606" s="223"/>
      <c r="X606" s="223"/>
      <c r="Y606" s="223"/>
      <c r="Z606" s="223"/>
      <c r="AA606" s="223"/>
      <c r="AB606" s="223"/>
      <c r="AC606" s="223"/>
      <c r="AD606" s="223"/>
      <c r="AE606" s="223"/>
      <c r="AF606" s="223"/>
      <c r="AG606" s="223"/>
      <c r="AJ606" s="18"/>
    </row>
    <row r="607" spans="2:36" x14ac:dyDescent="0.2">
      <c r="B607" s="223"/>
      <c r="C607" s="223"/>
      <c r="D607" s="223"/>
      <c r="E607" s="223"/>
      <c r="F607" s="364"/>
      <c r="G607" s="223"/>
      <c r="H607" s="223"/>
      <c r="I607" s="223"/>
      <c r="J607" s="223"/>
      <c r="K607" s="223"/>
      <c r="L607" s="223"/>
      <c r="M607" s="223"/>
      <c r="N607" s="223"/>
      <c r="O607" s="223"/>
      <c r="P607" s="223"/>
      <c r="Q607" s="223"/>
      <c r="R607" s="223"/>
      <c r="S607" s="223"/>
      <c r="T607" s="223"/>
      <c r="U607" s="223"/>
      <c r="V607" s="223"/>
      <c r="W607" s="223"/>
      <c r="X607" s="223"/>
      <c r="Y607" s="223"/>
      <c r="Z607" s="223"/>
      <c r="AA607" s="223"/>
      <c r="AB607" s="223"/>
      <c r="AC607" s="223"/>
      <c r="AD607" s="223"/>
      <c r="AE607" s="223"/>
      <c r="AF607" s="223"/>
      <c r="AG607" s="223"/>
      <c r="AJ607" s="18"/>
    </row>
    <row r="608" spans="2:36" x14ac:dyDescent="0.2">
      <c r="B608" s="223"/>
      <c r="C608" s="223"/>
      <c r="D608" s="223"/>
      <c r="E608" s="223"/>
      <c r="F608" s="364"/>
      <c r="G608" s="223"/>
      <c r="H608" s="223"/>
      <c r="I608" s="223"/>
      <c r="J608" s="223"/>
      <c r="K608" s="223"/>
      <c r="L608" s="223"/>
      <c r="M608" s="223"/>
      <c r="N608" s="223"/>
      <c r="O608" s="223"/>
      <c r="P608" s="223"/>
      <c r="Q608" s="223"/>
      <c r="R608" s="223"/>
      <c r="S608" s="223"/>
      <c r="T608" s="223"/>
      <c r="U608" s="223"/>
      <c r="V608" s="223"/>
      <c r="W608" s="223"/>
      <c r="X608" s="223"/>
      <c r="Y608" s="223"/>
      <c r="Z608" s="223"/>
      <c r="AA608" s="223"/>
      <c r="AB608" s="223"/>
      <c r="AC608" s="223"/>
      <c r="AD608" s="223"/>
      <c r="AE608" s="223"/>
      <c r="AF608" s="223"/>
      <c r="AG608" s="223"/>
      <c r="AJ608" s="18"/>
    </row>
    <row r="609" spans="2:36" x14ac:dyDescent="0.2">
      <c r="B609" s="223"/>
      <c r="C609" s="223"/>
      <c r="D609" s="223"/>
      <c r="E609" s="223"/>
      <c r="F609" s="364"/>
      <c r="G609" s="223"/>
      <c r="H609" s="223"/>
      <c r="I609" s="223"/>
      <c r="J609" s="223"/>
      <c r="K609" s="223"/>
      <c r="L609" s="223"/>
      <c r="M609" s="223"/>
      <c r="N609" s="223"/>
      <c r="O609" s="223"/>
      <c r="P609" s="223"/>
      <c r="Q609" s="223"/>
      <c r="R609" s="223"/>
      <c r="S609" s="223"/>
      <c r="T609" s="223"/>
      <c r="U609" s="223"/>
      <c r="V609" s="223"/>
      <c r="W609" s="223"/>
      <c r="X609" s="223"/>
      <c r="Y609" s="223"/>
      <c r="Z609" s="223"/>
      <c r="AA609" s="223"/>
      <c r="AB609" s="223"/>
      <c r="AC609" s="223"/>
      <c r="AD609" s="223"/>
      <c r="AE609" s="223"/>
      <c r="AF609" s="223"/>
      <c r="AG609" s="223"/>
      <c r="AJ609" s="18"/>
    </row>
    <row r="610" spans="2:36" x14ac:dyDescent="0.2">
      <c r="B610" s="223"/>
      <c r="C610" s="223"/>
      <c r="D610" s="223"/>
      <c r="E610" s="223"/>
      <c r="F610" s="364"/>
      <c r="G610" s="223"/>
      <c r="H610" s="223"/>
      <c r="I610" s="223"/>
      <c r="J610" s="223"/>
      <c r="K610" s="223"/>
      <c r="L610" s="223"/>
      <c r="M610" s="223"/>
      <c r="N610" s="223"/>
      <c r="O610" s="223"/>
      <c r="P610" s="223"/>
      <c r="Q610" s="223"/>
      <c r="R610" s="223"/>
      <c r="S610" s="223"/>
      <c r="T610" s="223"/>
      <c r="U610" s="223"/>
      <c r="V610" s="223"/>
      <c r="W610" s="223"/>
      <c r="X610" s="223"/>
      <c r="Y610" s="223"/>
      <c r="Z610" s="223"/>
      <c r="AA610" s="223"/>
      <c r="AB610" s="223"/>
      <c r="AC610" s="223"/>
      <c r="AD610" s="223"/>
      <c r="AE610" s="223"/>
      <c r="AF610" s="223"/>
      <c r="AG610" s="223"/>
      <c r="AJ610" s="18"/>
    </row>
    <row r="611" spans="2:36" x14ac:dyDescent="0.2">
      <c r="B611" s="223"/>
      <c r="C611" s="223"/>
      <c r="D611" s="223"/>
      <c r="E611" s="223"/>
      <c r="F611" s="364"/>
      <c r="G611" s="223"/>
      <c r="H611" s="223"/>
      <c r="I611" s="223"/>
      <c r="J611" s="223"/>
      <c r="K611" s="223"/>
      <c r="L611" s="223"/>
      <c r="M611" s="223"/>
      <c r="N611" s="223"/>
      <c r="O611" s="223"/>
      <c r="P611" s="223"/>
      <c r="Q611" s="223"/>
      <c r="R611" s="223"/>
      <c r="S611" s="223"/>
      <c r="T611" s="223"/>
      <c r="U611" s="223"/>
      <c r="V611" s="223"/>
      <c r="W611" s="223"/>
      <c r="X611" s="223"/>
      <c r="Y611" s="223"/>
      <c r="Z611" s="223"/>
      <c r="AA611" s="223"/>
      <c r="AB611" s="223"/>
      <c r="AC611" s="223"/>
      <c r="AD611" s="223"/>
      <c r="AE611" s="223"/>
      <c r="AF611" s="223"/>
      <c r="AG611" s="223"/>
      <c r="AJ611" s="18"/>
    </row>
    <row r="612" spans="2:36" x14ac:dyDescent="0.2">
      <c r="B612" s="223"/>
      <c r="C612" s="223"/>
      <c r="D612" s="223"/>
      <c r="E612" s="223"/>
      <c r="F612" s="364"/>
      <c r="G612" s="223"/>
      <c r="H612" s="223"/>
      <c r="I612" s="223"/>
      <c r="J612" s="223"/>
      <c r="K612" s="223"/>
      <c r="L612" s="223"/>
      <c r="M612" s="223"/>
      <c r="N612" s="223"/>
      <c r="O612" s="223"/>
      <c r="P612" s="223"/>
      <c r="Q612" s="223"/>
      <c r="R612" s="223"/>
      <c r="S612" s="223"/>
      <c r="T612" s="223"/>
      <c r="U612" s="223"/>
      <c r="V612" s="223"/>
      <c r="W612" s="223"/>
      <c r="X612" s="223"/>
      <c r="Y612" s="223"/>
      <c r="Z612" s="223"/>
      <c r="AA612" s="223"/>
      <c r="AB612" s="223"/>
      <c r="AC612" s="223"/>
      <c r="AD612" s="223"/>
      <c r="AE612" s="223"/>
      <c r="AF612" s="223"/>
      <c r="AG612" s="223"/>
      <c r="AJ612" s="18"/>
    </row>
    <row r="613" spans="2:36" x14ac:dyDescent="0.2">
      <c r="B613" s="223"/>
      <c r="C613" s="223"/>
      <c r="D613" s="223"/>
      <c r="E613" s="223"/>
      <c r="F613" s="364"/>
      <c r="G613" s="223"/>
      <c r="H613" s="223"/>
      <c r="I613" s="223"/>
      <c r="J613" s="223"/>
      <c r="K613" s="223"/>
      <c r="L613" s="223"/>
      <c r="M613" s="223"/>
      <c r="N613" s="223"/>
      <c r="O613" s="223"/>
      <c r="P613" s="223"/>
      <c r="Q613" s="223"/>
      <c r="R613" s="223"/>
      <c r="S613" s="223"/>
      <c r="T613" s="223"/>
      <c r="U613" s="223"/>
      <c r="V613" s="223"/>
      <c r="W613" s="223"/>
      <c r="X613" s="223"/>
      <c r="Y613" s="223"/>
      <c r="Z613" s="223"/>
      <c r="AA613" s="223"/>
      <c r="AB613" s="223"/>
      <c r="AC613" s="223"/>
      <c r="AD613" s="223"/>
      <c r="AE613" s="223"/>
      <c r="AF613" s="223"/>
      <c r="AG613" s="223"/>
      <c r="AJ613" s="18"/>
    </row>
    <row r="614" spans="2:36" x14ac:dyDescent="0.2">
      <c r="B614" s="223"/>
      <c r="C614" s="223"/>
      <c r="D614" s="223"/>
      <c r="E614" s="223"/>
      <c r="F614" s="364"/>
      <c r="G614" s="223"/>
      <c r="H614" s="223"/>
      <c r="I614" s="223"/>
      <c r="J614" s="223"/>
      <c r="K614" s="223"/>
      <c r="L614" s="223"/>
      <c r="M614" s="223"/>
      <c r="N614" s="223"/>
      <c r="O614" s="223"/>
      <c r="P614" s="223"/>
      <c r="Q614" s="223"/>
      <c r="R614" s="223"/>
      <c r="S614" s="223"/>
      <c r="T614" s="223"/>
      <c r="U614" s="223"/>
      <c r="V614" s="223"/>
      <c r="W614" s="223"/>
      <c r="X614" s="223"/>
      <c r="Y614" s="223"/>
      <c r="Z614" s="223"/>
      <c r="AA614" s="223"/>
      <c r="AB614" s="223"/>
      <c r="AC614" s="223"/>
      <c r="AD614" s="223"/>
      <c r="AE614" s="223"/>
      <c r="AF614" s="223"/>
      <c r="AG614" s="223"/>
      <c r="AJ614" s="18"/>
    </row>
    <row r="615" spans="2:36" x14ac:dyDescent="0.2">
      <c r="B615" s="223"/>
      <c r="C615" s="223"/>
      <c r="D615" s="223"/>
      <c r="E615" s="223"/>
      <c r="F615" s="364"/>
      <c r="G615" s="223"/>
      <c r="H615" s="223"/>
      <c r="I615" s="223"/>
      <c r="J615" s="223"/>
      <c r="K615" s="223"/>
      <c r="L615" s="223"/>
      <c r="M615" s="223"/>
      <c r="N615" s="223"/>
      <c r="O615" s="223"/>
      <c r="P615" s="223"/>
      <c r="Q615" s="223"/>
      <c r="R615" s="223"/>
      <c r="S615" s="223"/>
      <c r="T615" s="223"/>
      <c r="U615" s="223"/>
      <c r="V615" s="223"/>
      <c r="W615" s="223"/>
      <c r="X615" s="223"/>
      <c r="Y615" s="223"/>
      <c r="Z615" s="223"/>
      <c r="AA615" s="223"/>
      <c r="AB615" s="223"/>
      <c r="AC615" s="223"/>
      <c r="AD615" s="223"/>
      <c r="AE615" s="223"/>
      <c r="AF615" s="223"/>
      <c r="AG615" s="223"/>
      <c r="AJ615" s="18"/>
    </row>
    <row r="616" spans="2:36" x14ac:dyDescent="0.2">
      <c r="B616" s="223"/>
      <c r="C616" s="223"/>
      <c r="D616" s="223"/>
      <c r="E616" s="223"/>
      <c r="F616" s="364"/>
      <c r="G616" s="223"/>
      <c r="H616" s="223"/>
      <c r="I616" s="223"/>
      <c r="J616" s="223"/>
      <c r="K616" s="223"/>
      <c r="L616" s="223"/>
      <c r="M616" s="223"/>
      <c r="N616" s="223"/>
      <c r="O616" s="223"/>
      <c r="P616" s="223"/>
      <c r="Q616" s="223"/>
      <c r="R616" s="223"/>
      <c r="S616" s="223"/>
      <c r="T616" s="223"/>
      <c r="U616" s="223"/>
      <c r="V616" s="223"/>
      <c r="W616" s="223"/>
      <c r="X616" s="223"/>
      <c r="Y616" s="223"/>
      <c r="Z616" s="223"/>
      <c r="AA616" s="223"/>
      <c r="AB616" s="223"/>
      <c r="AC616" s="223"/>
      <c r="AD616" s="223"/>
      <c r="AE616" s="223"/>
      <c r="AF616" s="223"/>
      <c r="AG616" s="223"/>
      <c r="AJ616" s="18"/>
    </row>
    <row r="617" spans="2:36" x14ac:dyDescent="0.2">
      <c r="B617" s="223"/>
      <c r="C617" s="223"/>
      <c r="D617" s="223"/>
      <c r="E617" s="223"/>
      <c r="F617" s="364"/>
      <c r="G617" s="223"/>
      <c r="H617" s="223"/>
      <c r="I617" s="223"/>
      <c r="J617" s="223"/>
      <c r="K617" s="223"/>
      <c r="L617" s="223"/>
      <c r="M617" s="223"/>
      <c r="N617" s="223"/>
      <c r="O617" s="223"/>
      <c r="P617" s="223"/>
      <c r="Q617" s="223"/>
      <c r="R617" s="223"/>
      <c r="S617" s="223"/>
      <c r="T617" s="223"/>
      <c r="U617" s="223"/>
      <c r="V617" s="223"/>
      <c r="W617" s="223"/>
      <c r="X617" s="223"/>
      <c r="Y617" s="223"/>
      <c r="Z617" s="223"/>
      <c r="AA617" s="223"/>
      <c r="AB617" s="223"/>
      <c r="AC617" s="223"/>
      <c r="AD617" s="223"/>
      <c r="AE617" s="223"/>
      <c r="AF617" s="223"/>
      <c r="AG617" s="223"/>
      <c r="AJ617" s="18"/>
    </row>
    <row r="618" spans="2:36" x14ac:dyDescent="0.2">
      <c r="B618" s="223"/>
      <c r="C618" s="223"/>
      <c r="D618" s="223"/>
      <c r="E618" s="223"/>
      <c r="F618" s="364"/>
      <c r="G618" s="223"/>
      <c r="H618" s="223"/>
      <c r="I618" s="223"/>
      <c r="J618" s="223"/>
      <c r="K618" s="223"/>
      <c r="L618" s="223"/>
      <c r="M618" s="223"/>
      <c r="N618" s="223"/>
      <c r="O618" s="223"/>
      <c r="P618" s="223"/>
      <c r="Q618" s="223"/>
      <c r="R618" s="223"/>
      <c r="S618" s="223"/>
      <c r="T618" s="223"/>
      <c r="U618" s="223"/>
      <c r="V618" s="223"/>
      <c r="W618" s="223"/>
      <c r="X618" s="223"/>
      <c r="Y618" s="223"/>
      <c r="Z618" s="223"/>
      <c r="AA618" s="223"/>
      <c r="AB618" s="223"/>
      <c r="AC618" s="223"/>
      <c r="AD618" s="223"/>
      <c r="AE618" s="223"/>
      <c r="AF618" s="223"/>
      <c r="AG618" s="223"/>
      <c r="AJ618" s="18"/>
    </row>
    <row r="619" spans="2:36" x14ac:dyDescent="0.2">
      <c r="B619" s="223"/>
      <c r="C619" s="223"/>
      <c r="D619" s="223"/>
      <c r="E619" s="223"/>
      <c r="F619" s="364"/>
      <c r="G619" s="223"/>
      <c r="H619" s="223"/>
      <c r="I619" s="223"/>
      <c r="J619" s="223"/>
      <c r="K619" s="223"/>
      <c r="L619" s="223"/>
      <c r="M619" s="223"/>
      <c r="N619" s="223"/>
      <c r="O619" s="223"/>
      <c r="P619" s="223"/>
      <c r="Q619" s="223"/>
      <c r="R619" s="223"/>
      <c r="S619" s="223"/>
      <c r="T619" s="223"/>
      <c r="U619" s="223"/>
      <c r="V619" s="223"/>
      <c r="W619" s="223"/>
      <c r="X619" s="223"/>
      <c r="Y619" s="223"/>
      <c r="Z619" s="223"/>
      <c r="AA619" s="223"/>
      <c r="AB619" s="223"/>
      <c r="AC619" s="223"/>
      <c r="AD619" s="223"/>
      <c r="AE619" s="223"/>
      <c r="AF619" s="223"/>
      <c r="AG619" s="223"/>
      <c r="AJ619" s="18"/>
    </row>
    <row r="620" spans="2:36" x14ac:dyDescent="0.2">
      <c r="B620" s="223"/>
      <c r="C620" s="223"/>
      <c r="D620" s="223"/>
      <c r="E620" s="223"/>
      <c r="F620" s="364"/>
      <c r="G620" s="223"/>
      <c r="H620" s="223"/>
      <c r="I620" s="223"/>
      <c r="J620" s="223"/>
      <c r="K620" s="223"/>
      <c r="L620" s="223"/>
      <c r="M620" s="223"/>
      <c r="N620" s="223"/>
      <c r="O620" s="223"/>
      <c r="P620" s="223"/>
      <c r="Q620" s="223"/>
      <c r="R620" s="223"/>
      <c r="S620" s="223"/>
      <c r="T620" s="223"/>
      <c r="U620" s="223"/>
      <c r="V620" s="223"/>
      <c r="W620" s="223"/>
      <c r="X620" s="223"/>
      <c r="Y620" s="223"/>
      <c r="Z620" s="223"/>
      <c r="AA620" s="223"/>
      <c r="AB620" s="223"/>
      <c r="AC620" s="223"/>
      <c r="AD620" s="223"/>
      <c r="AE620" s="223"/>
      <c r="AF620" s="223"/>
      <c r="AG620" s="223"/>
      <c r="AJ620" s="18"/>
    </row>
    <row r="621" spans="2:36" x14ac:dyDescent="0.2">
      <c r="B621" s="223"/>
      <c r="C621" s="223"/>
      <c r="D621" s="223"/>
      <c r="E621" s="223"/>
      <c r="F621" s="364"/>
      <c r="G621" s="223"/>
      <c r="H621" s="223"/>
      <c r="I621" s="223"/>
      <c r="J621" s="223"/>
      <c r="K621" s="223"/>
      <c r="L621" s="223"/>
      <c r="M621" s="223"/>
      <c r="N621" s="223"/>
      <c r="O621" s="223"/>
      <c r="P621" s="223"/>
      <c r="Q621" s="223"/>
      <c r="R621" s="223"/>
      <c r="S621" s="223"/>
      <c r="T621" s="223"/>
      <c r="U621" s="223"/>
      <c r="V621" s="223"/>
      <c r="W621" s="223"/>
      <c r="X621" s="223"/>
      <c r="Y621" s="223"/>
      <c r="Z621" s="223"/>
      <c r="AA621" s="223"/>
      <c r="AB621" s="223"/>
      <c r="AC621" s="223"/>
      <c r="AD621" s="223"/>
      <c r="AE621" s="223"/>
      <c r="AF621" s="223"/>
      <c r="AG621" s="223"/>
      <c r="AJ621" s="18"/>
    </row>
    <row r="622" spans="2:36" x14ac:dyDescent="0.2">
      <c r="B622" s="223"/>
      <c r="C622" s="223"/>
      <c r="D622" s="223"/>
      <c r="E622" s="223"/>
      <c r="F622" s="364"/>
      <c r="G622" s="223"/>
      <c r="H622" s="223"/>
      <c r="I622" s="223"/>
      <c r="J622" s="223"/>
      <c r="K622" s="223"/>
      <c r="L622" s="223"/>
      <c r="M622" s="223"/>
      <c r="N622" s="223"/>
      <c r="O622" s="223"/>
      <c r="P622" s="223"/>
      <c r="Q622" s="223"/>
      <c r="R622" s="223"/>
      <c r="S622" s="223"/>
      <c r="T622" s="223"/>
      <c r="U622" s="223"/>
      <c r="V622" s="223"/>
      <c r="W622" s="223"/>
      <c r="X622" s="223"/>
      <c r="Y622" s="223"/>
      <c r="Z622" s="223"/>
      <c r="AA622" s="223"/>
      <c r="AB622" s="223"/>
      <c r="AC622" s="223"/>
      <c r="AD622" s="223"/>
      <c r="AE622" s="223"/>
      <c r="AF622" s="223"/>
      <c r="AG622" s="223"/>
      <c r="AJ622" s="18"/>
    </row>
    <row r="623" spans="2:36" x14ac:dyDescent="0.2">
      <c r="B623" s="223"/>
      <c r="C623" s="223"/>
      <c r="D623" s="223"/>
      <c r="E623" s="223"/>
      <c r="F623" s="364"/>
      <c r="G623" s="223"/>
      <c r="H623" s="223"/>
      <c r="I623" s="223"/>
      <c r="J623" s="223"/>
      <c r="K623" s="223"/>
      <c r="L623" s="223"/>
      <c r="M623" s="223"/>
      <c r="N623" s="223"/>
      <c r="O623" s="223"/>
      <c r="P623" s="223"/>
      <c r="Q623" s="223"/>
      <c r="R623" s="223"/>
      <c r="S623" s="223"/>
      <c r="T623" s="223"/>
      <c r="U623" s="223"/>
      <c r="V623" s="223"/>
      <c r="W623" s="223"/>
      <c r="X623" s="223"/>
      <c r="Y623" s="223"/>
      <c r="Z623" s="223"/>
      <c r="AA623" s="223"/>
      <c r="AB623" s="223"/>
      <c r="AC623" s="223"/>
      <c r="AD623" s="223"/>
      <c r="AE623" s="223"/>
      <c r="AF623" s="223"/>
      <c r="AG623" s="223"/>
      <c r="AJ623" s="18"/>
    </row>
    <row r="624" spans="2:36" x14ac:dyDescent="0.2">
      <c r="B624" s="223"/>
      <c r="C624" s="223"/>
      <c r="D624" s="223"/>
      <c r="E624" s="223"/>
      <c r="F624" s="364"/>
      <c r="G624" s="223"/>
      <c r="H624" s="223"/>
      <c r="I624" s="223"/>
      <c r="J624" s="223"/>
      <c r="K624" s="223"/>
      <c r="L624" s="223"/>
      <c r="M624" s="223"/>
      <c r="N624" s="223"/>
      <c r="O624" s="223"/>
      <c r="P624" s="223"/>
      <c r="Q624" s="223"/>
      <c r="R624" s="223"/>
      <c r="S624" s="223"/>
      <c r="T624" s="223"/>
      <c r="U624" s="223"/>
      <c r="V624" s="223"/>
      <c r="W624" s="223"/>
      <c r="X624" s="223"/>
      <c r="Y624" s="223"/>
      <c r="Z624" s="223"/>
      <c r="AA624" s="223"/>
      <c r="AB624" s="223"/>
      <c r="AC624" s="223"/>
      <c r="AD624" s="223"/>
      <c r="AE624" s="223"/>
      <c r="AF624" s="223"/>
      <c r="AG624" s="223"/>
      <c r="AJ624" s="18"/>
    </row>
    <row r="625" spans="2:36" x14ac:dyDescent="0.2">
      <c r="B625" s="223"/>
      <c r="C625" s="223"/>
      <c r="D625" s="223"/>
      <c r="E625" s="223"/>
      <c r="F625" s="364"/>
      <c r="G625" s="223"/>
      <c r="H625" s="223"/>
      <c r="I625" s="223"/>
      <c r="J625" s="223"/>
      <c r="K625" s="223"/>
      <c r="L625" s="223"/>
      <c r="M625" s="223"/>
      <c r="N625" s="223"/>
      <c r="O625" s="223"/>
      <c r="P625" s="223"/>
      <c r="Q625" s="223"/>
      <c r="R625" s="223"/>
      <c r="S625" s="223"/>
      <c r="T625" s="223"/>
      <c r="U625" s="223"/>
      <c r="V625" s="223"/>
      <c r="W625" s="223"/>
      <c r="X625" s="223"/>
      <c r="Y625" s="223"/>
      <c r="Z625" s="223"/>
      <c r="AA625" s="223"/>
      <c r="AB625" s="223"/>
      <c r="AC625" s="223"/>
      <c r="AD625" s="223"/>
      <c r="AE625" s="223"/>
      <c r="AF625" s="223"/>
      <c r="AG625" s="223"/>
      <c r="AJ625" s="18"/>
    </row>
    <row r="626" spans="2:36" x14ac:dyDescent="0.2">
      <c r="B626" s="223"/>
      <c r="C626" s="223"/>
      <c r="D626" s="223"/>
      <c r="E626" s="223"/>
      <c r="F626" s="364"/>
      <c r="G626" s="223"/>
      <c r="H626" s="223"/>
      <c r="I626" s="223"/>
      <c r="J626" s="223"/>
      <c r="K626" s="223"/>
      <c r="L626" s="223"/>
      <c r="M626" s="223"/>
      <c r="N626" s="223"/>
      <c r="O626" s="223"/>
      <c r="P626" s="223"/>
      <c r="Q626" s="223"/>
      <c r="R626" s="223"/>
      <c r="S626" s="223"/>
      <c r="T626" s="223"/>
      <c r="U626" s="223"/>
      <c r="V626" s="223"/>
      <c r="W626" s="223"/>
      <c r="X626" s="223"/>
      <c r="Y626" s="223"/>
      <c r="Z626" s="223"/>
      <c r="AA626" s="223"/>
      <c r="AB626" s="223"/>
      <c r="AC626" s="223"/>
      <c r="AD626" s="223"/>
      <c r="AE626" s="223"/>
      <c r="AF626" s="223"/>
      <c r="AG626" s="223"/>
      <c r="AJ626" s="18"/>
    </row>
    <row r="627" spans="2:36" x14ac:dyDescent="0.2">
      <c r="B627" s="223"/>
      <c r="C627" s="223"/>
      <c r="D627" s="223"/>
      <c r="E627" s="223"/>
      <c r="F627" s="364"/>
      <c r="G627" s="223"/>
      <c r="H627" s="223"/>
      <c r="I627" s="223"/>
      <c r="J627" s="223"/>
      <c r="K627" s="223"/>
      <c r="L627" s="223"/>
      <c r="M627" s="223"/>
      <c r="N627" s="223"/>
      <c r="O627" s="223"/>
      <c r="P627" s="223"/>
      <c r="Q627" s="223"/>
      <c r="R627" s="223"/>
      <c r="S627" s="223"/>
      <c r="T627" s="223"/>
      <c r="U627" s="223"/>
      <c r="V627" s="223"/>
      <c r="W627" s="223"/>
      <c r="X627" s="223"/>
      <c r="Y627" s="223"/>
      <c r="Z627" s="223"/>
      <c r="AA627" s="223"/>
      <c r="AB627" s="223"/>
      <c r="AC627" s="223"/>
      <c r="AD627" s="223"/>
      <c r="AE627" s="223"/>
      <c r="AF627" s="223"/>
      <c r="AG627" s="223"/>
      <c r="AJ627" s="18"/>
    </row>
    <row r="628" spans="2:36" x14ac:dyDescent="0.2">
      <c r="B628" s="223"/>
      <c r="C628" s="223"/>
      <c r="D628" s="223"/>
      <c r="E628" s="223"/>
      <c r="F628" s="364"/>
      <c r="G628" s="223"/>
      <c r="H628" s="223"/>
      <c r="I628" s="223"/>
      <c r="J628" s="223"/>
      <c r="K628" s="223"/>
      <c r="L628" s="223"/>
      <c r="M628" s="223"/>
      <c r="N628" s="223"/>
      <c r="O628" s="223"/>
      <c r="P628" s="223"/>
      <c r="Q628" s="223"/>
      <c r="R628" s="223"/>
      <c r="S628" s="223"/>
      <c r="T628" s="223"/>
      <c r="U628" s="223"/>
      <c r="V628" s="223"/>
      <c r="W628" s="223"/>
      <c r="X628" s="223"/>
      <c r="Y628" s="223"/>
      <c r="Z628" s="223"/>
      <c r="AA628" s="223"/>
      <c r="AB628" s="223"/>
      <c r="AC628" s="223"/>
      <c r="AD628" s="223"/>
      <c r="AE628" s="223"/>
      <c r="AF628" s="223"/>
      <c r="AG628" s="223"/>
      <c r="AJ628" s="18"/>
    </row>
    <row r="629" spans="2:36" x14ac:dyDescent="0.2">
      <c r="B629" s="223"/>
      <c r="C629" s="223"/>
      <c r="D629" s="223"/>
      <c r="E629" s="223"/>
      <c r="F629" s="364"/>
      <c r="G629" s="223"/>
      <c r="H629" s="223"/>
      <c r="I629" s="223"/>
      <c r="J629" s="223"/>
      <c r="K629" s="223"/>
      <c r="L629" s="223"/>
      <c r="M629" s="223"/>
      <c r="N629" s="223"/>
      <c r="O629" s="223"/>
      <c r="P629" s="223"/>
      <c r="Q629" s="223"/>
      <c r="R629" s="223"/>
      <c r="S629" s="223"/>
      <c r="T629" s="223"/>
      <c r="U629" s="223"/>
      <c r="V629" s="223"/>
      <c r="W629" s="223"/>
      <c r="X629" s="223"/>
      <c r="Y629" s="223"/>
      <c r="Z629" s="223"/>
      <c r="AA629" s="223"/>
      <c r="AB629" s="223"/>
      <c r="AC629" s="223"/>
      <c r="AD629" s="223"/>
      <c r="AE629" s="223"/>
      <c r="AF629" s="223"/>
      <c r="AG629" s="223"/>
      <c r="AJ629" s="18"/>
    </row>
    <row r="630" spans="2:36" x14ac:dyDescent="0.2">
      <c r="B630" s="223"/>
      <c r="C630" s="223"/>
      <c r="D630" s="223"/>
      <c r="E630" s="223"/>
      <c r="F630" s="364"/>
      <c r="G630" s="223"/>
      <c r="H630" s="223"/>
      <c r="I630" s="223"/>
      <c r="J630" s="223"/>
      <c r="K630" s="223"/>
      <c r="L630" s="223"/>
      <c r="M630" s="223"/>
      <c r="N630" s="223"/>
      <c r="O630" s="223"/>
      <c r="P630" s="223"/>
      <c r="Q630" s="223"/>
      <c r="R630" s="223"/>
      <c r="S630" s="223"/>
      <c r="T630" s="223"/>
      <c r="U630" s="223"/>
      <c r="V630" s="223"/>
      <c r="W630" s="223"/>
      <c r="X630" s="223"/>
      <c r="Y630" s="223"/>
      <c r="Z630" s="223"/>
      <c r="AA630" s="223"/>
      <c r="AB630" s="223"/>
      <c r="AC630" s="223"/>
      <c r="AD630" s="223"/>
      <c r="AE630" s="223"/>
      <c r="AF630" s="223"/>
      <c r="AG630" s="223"/>
      <c r="AJ630" s="18"/>
    </row>
    <row r="631" spans="2:36" x14ac:dyDescent="0.2">
      <c r="B631" s="223"/>
      <c r="C631" s="223"/>
      <c r="D631" s="223"/>
      <c r="E631" s="223"/>
      <c r="F631" s="364"/>
      <c r="G631" s="223"/>
      <c r="H631" s="223"/>
      <c r="I631" s="223"/>
      <c r="J631" s="223"/>
      <c r="K631" s="223"/>
      <c r="L631" s="223"/>
      <c r="M631" s="223"/>
      <c r="N631" s="223"/>
      <c r="O631" s="223"/>
      <c r="P631" s="223"/>
      <c r="Q631" s="223"/>
      <c r="R631" s="223"/>
      <c r="S631" s="223"/>
      <c r="T631" s="223"/>
      <c r="U631" s="223"/>
      <c r="V631" s="223"/>
      <c r="W631" s="223"/>
      <c r="X631" s="223"/>
      <c r="Y631" s="223"/>
      <c r="Z631" s="223"/>
      <c r="AA631" s="223"/>
      <c r="AB631" s="223"/>
      <c r="AC631" s="223"/>
      <c r="AD631" s="223"/>
      <c r="AE631" s="223"/>
      <c r="AF631" s="223"/>
      <c r="AG631" s="223"/>
      <c r="AJ631" s="18"/>
    </row>
    <row r="632" spans="2:36" x14ac:dyDescent="0.2">
      <c r="B632" s="223"/>
      <c r="C632" s="223"/>
      <c r="D632" s="223"/>
      <c r="E632" s="223"/>
      <c r="F632" s="364"/>
      <c r="G632" s="223"/>
      <c r="H632" s="223"/>
      <c r="I632" s="223"/>
      <c r="J632" s="223"/>
      <c r="K632" s="223"/>
      <c r="L632" s="223"/>
      <c r="M632" s="223"/>
      <c r="N632" s="223"/>
      <c r="O632" s="223"/>
      <c r="P632" s="223"/>
      <c r="Q632" s="223"/>
      <c r="R632" s="223"/>
      <c r="S632" s="223"/>
      <c r="T632" s="223"/>
      <c r="U632" s="223"/>
      <c r="V632" s="223"/>
      <c r="W632" s="223"/>
      <c r="X632" s="223"/>
      <c r="Y632" s="223"/>
      <c r="Z632" s="223"/>
      <c r="AA632" s="223"/>
      <c r="AB632" s="223"/>
      <c r="AC632" s="223"/>
      <c r="AD632" s="223"/>
      <c r="AE632" s="223"/>
      <c r="AF632" s="223"/>
      <c r="AG632" s="223"/>
      <c r="AJ632" s="18"/>
    </row>
    <row r="633" spans="2:36" x14ac:dyDescent="0.2">
      <c r="B633" s="223"/>
      <c r="C633" s="223"/>
      <c r="D633" s="223"/>
      <c r="E633" s="223"/>
      <c r="F633" s="364"/>
      <c r="G633" s="223"/>
      <c r="H633" s="223"/>
      <c r="I633" s="223"/>
      <c r="J633" s="223"/>
      <c r="K633" s="223"/>
      <c r="L633" s="223"/>
      <c r="M633" s="223"/>
      <c r="N633" s="223"/>
      <c r="O633" s="223"/>
      <c r="P633" s="223"/>
      <c r="Q633" s="223"/>
      <c r="R633" s="223"/>
      <c r="S633" s="223"/>
      <c r="T633" s="223"/>
      <c r="U633" s="223"/>
      <c r="V633" s="223"/>
      <c r="W633" s="223"/>
      <c r="X633" s="223"/>
      <c r="Y633" s="223"/>
      <c r="Z633" s="223"/>
      <c r="AA633" s="223"/>
      <c r="AB633" s="223"/>
      <c r="AC633" s="223"/>
      <c r="AD633" s="223"/>
      <c r="AE633" s="223"/>
      <c r="AF633" s="223"/>
      <c r="AG633" s="223"/>
      <c r="AJ633" s="18"/>
    </row>
    <row r="634" spans="2:36" x14ac:dyDescent="0.2">
      <c r="B634" s="223"/>
      <c r="C634" s="223"/>
      <c r="D634" s="223"/>
      <c r="E634" s="223"/>
      <c r="F634" s="364"/>
      <c r="G634" s="223"/>
      <c r="H634" s="223"/>
      <c r="I634" s="223"/>
      <c r="J634" s="223"/>
      <c r="K634" s="223"/>
      <c r="L634" s="223"/>
      <c r="M634" s="223"/>
      <c r="N634" s="223"/>
      <c r="O634" s="223"/>
      <c r="P634" s="223"/>
      <c r="Q634" s="223"/>
      <c r="R634" s="223"/>
      <c r="S634" s="223"/>
      <c r="T634" s="223"/>
      <c r="U634" s="223"/>
      <c r="V634" s="223"/>
      <c r="W634" s="223"/>
      <c r="X634" s="223"/>
      <c r="Y634" s="223"/>
      <c r="Z634" s="223"/>
      <c r="AA634" s="223"/>
      <c r="AB634" s="223"/>
      <c r="AC634" s="223"/>
      <c r="AD634" s="223"/>
      <c r="AE634" s="223"/>
      <c r="AF634" s="223"/>
      <c r="AG634" s="223"/>
      <c r="AJ634" s="18"/>
    </row>
    <row r="635" spans="2:36" x14ac:dyDescent="0.2">
      <c r="B635" s="223"/>
      <c r="C635" s="223"/>
      <c r="D635" s="223"/>
      <c r="E635" s="223"/>
      <c r="F635" s="364"/>
      <c r="G635" s="223"/>
      <c r="H635" s="223"/>
      <c r="I635" s="223"/>
      <c r="J635" s="223"/>
      <c r="K635" s="223"/>
      <c r="L635" s="223"/>
      <c r="M635" s="223"/>
      <c r="N635" s="223"/>
      <c r="O635" s="223"/>
      <c r="P635" s="223"/>
      <c r="Q635" s="223"/>
      <c r="R635" s="223"/>
      <c r="S635" s="223"/>
      <c r="T635" s="223"/>
      <c r="U635" s="223"/>
      <c r="V635" s="223"/>
      <c r="W635" s="223"/>
      <c r="X635" s="223"/>
      <c r="Y635" s="223"/>
      <c r="Z635" s="223"/>
      <c r="AA635" s="223"/>
      <c r="AB635" s="223"/>
      <c r="AC635" s="223"/>
      <c r="AD635" s="223"/>
      <c r="AE635" s="223"/>
      <c r="AF635" s="223"/>
      <c r="AG635" s="223"/>
      <c r="AJ635" s="18"/>
    </row>
    <row r="636" spans="2:36" x14ac:dyDescent="0.2">
      <c r="B636" s="223"/>
      <c r="C636" s="223"/>
      <c r="D636" s="223"/>
      <c r="E636" s="223"/>
      <c r="F636" s="364"/>
      <c r="G636" s="223"/>
      <c r="H636" s="223"/>
      <c r="I636" s="223"/>
      <c r="J636" s="223"/>
      <c r="K636" s="223"/>
      <c r="L636" s="223"/>
      <c r="M636" s="223"/>
      <c r="N636" s="223"/>
      <c r="O636" s="223"/>
      <c r="P636" s="223"/>
      <c r="Q636" s="223"/>
      <c r="R636" s="223"/>
      <c r="S636" s="223"/>
      <c r="T636" s="223"/>
      <c r="U636" s="223"/>
      <c r="V636" s="223"/>
      <c r="W636" s="223"/>
      <c r="X636" s="223"/>
      <c r="Y636" s="223"/>
      <c r="Z636" s="223"/>
      <c r="AA636" s="223"/>
      <c r="AB636" s="223"/>
      <c r="AC636" s="223"/>
      <c r="AD636" s="223"/>
      <c r="AE636" s="223"/>
      <c r="AF636" s="223"/>
      <c r="AG636" s="223"/>
      <c r="AJ636" s="18"/>
    </row>
    <row r="637" spans="2:36" x14ac:dyDescent="0.2">
      <c r="B637" s="223"/>
      <c r="C637" s="223"/>
      <c r="D637" s="223"/>
      <c r="E637" s="223"/>
      <c r="F637" s="364"/>
      <c r="G637" s="223"/>
      <c r="H637" s="223"/>
      <c r="I637" s="223"/>
      <c r="J637" s="223"/>
      <c r="K637" s="223"/>
      <c r="L637" s="223"/>
      <c r="M637" s="223"/>
      <c r="N637" s="223"/>
      <c r="O637" s="223"/>
      <c r="P637" s="223"/>
      <c r="Q637" s="223"/>
      <c r="R637" s="223"/>
      <c r="S637" s="223"/>
      <c r="T637" s="223"/>
      <c r="U637" s="223"/>
      <c r="V637" s="223"/>
      <c r="W637" s="223"/>
      <c r="X637" s="223"/>
      <c r="Y637" s="223"/>
      <c r="Z637" s="223"/>
      <c r="AA637" s="223"/>
      <c r="AB637" s="223"/>
      <c r="AC637" s="223"/>
      <c r="AD637" s="223"/>
      <c r="AE637" s="223"/>
      <c r="AF637" s="223"/>
      <c r="AG637" s="223"/>
      <c r="AJ637" s="18"/>
    </row>
    <row r="638" spans="2:36" x14ac:dyDescent="0.2">
      <c r="B638" s="223"/>
      <c r="C638" s="223"/>
      <c r="D638" s="223"/>
      <c r="E638" s="223"/>
      <c r="F638" s="364"/>
      <c r="G638" s="223"/>
      <c r="H638" s="223"/>
      <c r="I638" s="223"/>
      <c r="J638" s="223"/>
      <c r="K638" s="223"/>
      <c r="L638" s="223"/>
      <c r="M638" s="223"/>
      <c r="N638" s="223"/>
      <c r="O638" s="223"/>
      <c r="P638" s="223"/>
      <c r="Q638" s="223"/>
      <c r="R638" s="223"/>
      <c r="S638" s="223"/>
      <c r="T638" s="223"/>
      <c r="U638" s="223"/>
      <c r="V638" s="223"/>
      <c r="W638" s="223"/>
      <c r="X638" s="223"/>
      <c r="Y638" s="223"/>
      <c r="Z638" s="223"/>
      <c r="AA638" s="223"/>
      <c r="AB638" s="223"/>
      <c r="AC638" s="223"/>
      <c r="AD638" s="223"/>
      <c r="AE638" s="223"/>
      <c r="AF638" s="223"/>
      <c r="AG638" s="223"/>
      <c r="AJ638" s="18"/>
    </row>
    <row r="639" spans="2:36" x14ac:dyDescent="0.2">
      <c r="B639" s="223"/>
      <c r="C639" s="223"/>
      <c r="D639" s="223"/>
      <c r="E639" s="223"/>
      <c r="F639" s="364"/>
      <c r="G639" s="223"/>
      <c r="H639" s="223"/>
      <c r="I639" s="223"/>
      <c r="J639" s="223"/>
      <c r="K639" s="223"/>
      <c r="L639" s="223"/>
      <c r="M639" s="223"/>
      <c r="N639" s="223"/>
      <c r="O639" s="223"/>
      <c r="P639" s="223"/>
      <c r="Q639" s="223"/>
      <c r="R639" s="223"/>
      <c r="S639" s="223"/>
      <c r="T639" s="223"/>
      <c r="U639" s="223"/>
      <c r="V639" s="223"/>
      <c r="W639" s="223"/>
      <c r="X639" s="223"/>
      <c r="Y639" s="223"/>
      <c r="Z639" s="223"/>
      <c r="AA639" s="223"/>
      <c r="AB639" s="223"/>
      <c r="AC639" s="223"/>
      <c r="AD639" s="223"/>
      <c r="AE639" s="223"/>
      <c r="AF639" s="223"/>
      <c r="AG639" s="223"/>
      <c r="AJ639" s="18"/>
    </row>
    <row r="640" spans="2:36" x14ac:dyDescent="0.2">
      <c r="B640" s="223"/>
      <c r="C640" s="223"/>
      <c r="D640" s="223"/>
      <c r="E640" s="223"/>
      <c r="F640" s="364"/>
      <c r="G640" s="223"/>
      <c r="H640" s="223"/>
      <c r="I640" s="223"/>
      <c r="J640" s="223"/>
      <c r="K640" s="223"/>
      <c r="L640" s="223"/>
      <c r="M640" s="223"/>
      <c r="N640" s="223"/>
      <c r="O640" s="223"/>
      <c r="P640" s="223"/>
      <c r="Q640" s="223"/>
      <c r="R640" s="223"/>
      <c r="S640" s="223"/>
      <c r="T640" s="223"/>
      <c r="U640" s="223"/>
      <c r="V640" s="223"/>
      <c r="W640" s="223"/>
      <c r="X640" s="223"/>
      <c r="Y640" s="223"/>
      <c r="Z640" s="223"/>
      <c r="AA640" s="223"/>
      <c r="AB640" s="223"/>
      <c r="AC640" s="223"/>
      <c r="AD640" s="223"/>
      <c r="AE640" s="223"/>
      <c r="AF640" s="223"/>
      <c r="AG640" s="223"/>
      <c r="AJ640" s="18"/>
    </row>
    <row r="641" spans="2:36" x14ac:dyDescent="0.2">
      <c r="B641" s="223"/>
      <c r="C641" s="223"/>
      <c r="D641" s="223"/>
      <c r="E641" s="223"/>
      <c r="F641" s="364"/>
      <c r="G641" s="223"/>
      <c r="H641" s="223"/>
      <c r="I641" s="223"/>
      <c r="J641" s="223"/>
      <c r="K641" s="223"/>
      <c r="L641" s="223"/>
      <c r="M641" s="223"/>
      <c r="N641" s="223"/>
      <c r="O641" s="223"/>
      <c r="P641" s="223"/>
      <c r="Q641" s="223"/>
      <c r="R641" s="223"/>
      <c r="S641" s="223"/>
      <c r="T641" s="223"/>
      <c r="U641" s="223"/>
      <c r="V641" s="223"/>
      <c r="W641" s="223"/>
      <c r="X641" s="223"/>
      <c r="Y641" s="223"/>
      <c r="Z641" s="223"/>
      <c r="AA641" s="223"/>
      <c r="AB641" s="223"/>
      <c r="AC641" s="223"/>
      <c r="AD641" s="223"/>
      <c r="AE641" s="223"/>
      <c r="AF641" s="223"/>
      <c r="AG641" s="223"/>
      <c r="AJ641" s="18"/>
    </row>
    <row r="642" spans="2:36" x14ac:dyDescent="0.2">
      <c r="B642" s="223"/>
      <c r="C642" s="223"/>
      <c r="D642" s="223"/>
      <c r="E642" s="223"/>
      <c r="F642" s="364"/>
      <c r="G642" s="223"/>
      <c r="H642" s="223"/>
      <c r="I642" s="223"/>
      <c r="J642" s="223"/>
      <c r="K642" s="223"/>
      <c r="L642" s="223"/>
      <c r="M642" s="223"/>
      <c r="N642" s="223"/>
      <c r="O642" s="223"/>
      <c r="P642" s="223"/>
      <c r="Q642" s="223"/>
      <c r="R642" s="223"/>
      <c r="S642" s="223"/>
      <c r="T642" s="223"/>
      <c r="U642" s="223"/>
      <c r="V642" s="223"/>
      <c r="W642" s="223"/>
      <c r="X642" s="223"/>
      <c r="Y642" s="223"/>
      <c r="Z642" s="223"/>
      <c r="AA642" s="223"/>
      <c r="AB642" s="223"/>
      <c r="AC642" s="223"/>
      <c r="AD642" s="223"/>
      <c r="AE642" s="223"/>
      <c r="AF642" s="223"/>
      <c r="AG642" s="223"/>
      <c r="AJ642" s="18"/>
    </row>
    <row r="643" spans="2:36" x14ac:dyDescent="0.2">
      <c r="B643" s="223"/>
      <c r="C643" s="223"/>
      <c r="D643" s="223"/>
      <c r="E643" s="223"/>
      <c r="F643" s="364"/>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J643" s="18"/>
    </row>
    <row r="644" spans="2:36" x14ac:dyDescent="0.2">
      <c r="B644" s="223"/>
      <c r="C644" s="223"/>
      <c r="D644" s="223"/>
      <c r="E644" s="223"/>
      <c r="F644" s="364"/>
      <c r="G644" s="223"/>
      <c r="H644" s="223"/>
      <c r="I644" s="223"/>
      <c r="J644" s="223"/>
      <c r="K644" s="223"/>
      <c r="L644" s="223"/>
      <c r="M644" s="223"/>
      <c r="N644" s="223"/>
      <c r="O644" s="223"/>
      <c r="P644" s="223"/>
      <c r="Q644" s="223"/>
      <c r="R644" s="223"/>
      <c r="S644" s="223"/>
      <c r="T644" s="223"/>
      <c r="U644" s="223"/>
      <c r="V644" s="223"/>
      <c r="W644" s="223"/>
      <c r="X644" s="223"/>
      <c r="Y644" s="223"/>
      <c r="Z644" s="223"/>
      <c r="AA644" s="223"/>
      <c r="AB644" s="223"/>
      <c r="AC644" s="223"/>
      <c r="AD644" s="223"/>
      <c r="AE644" s="223"/>
      <c r="AF644" s="223"/>
      <c r="AG644" s="223"/>
      <c r="AJ644" s="18"/>
    </row>
    <row r="645" spans="2:36" x14ac:dyDescent="0.2">
      <c r="B645" s="223"/>
      <c r="C645" s="223"/>
      <c r="D645" s="223"/>
      <c r="E645" s="223"/>
      <c r="F645" s="364"/>
      <c r="G645" s="223"/>
      <c r="H645" s="223"/>
      <c r="I645" s="223"/>
      <c r="J645" s="223"/>
      <c r="K645" s="223"/>
      <c r="L645" s="223"/>
      <c r="M645" s="223"/>
      <c r="N645" s="223"/>
      <c r="O645" s="223"/>
      <c r="P645" s="223"/>
      <c r="Q645" s="223"/>
      <c r="R645" s="223"/>
      <c r="S645" s="223"/>
      <c r="T645" s="223"/>
      <c r="U645" s="223"/>
      <c r="V645" s="223"/>
      <c r="W645" s="223"/>
      <c r="X645" s="223"/>
      <c r="Y645" s="223"/>
      <c r="Z645" s="223"/>
      <c r="AA645" s="223"/>
      <c r="AB645" s="223"/>
      <c r="AC645" s="223"/>
      <c r="AD645" s="223"/>
      <c r="AE645" s="223"/>
      <c r="AF645" s="223"/>
      <c r="AG645" s="223"/>
      <c r="AJ645" s="18"/>
    </row>
    <row r="646" spans="2:36" x14ac:dyDescent="0.2">
      <c r="B646" s="223"/>
      <c r="C646" s="223"/>
      <c r="D646" s="223"/>
      <c r="E646" s="223"/>
      <c r="F646" s="364"/>
      <c r="G646" s="223"/>
      <c r="H646" s="223"/>
      <c r="I646" s="223"/>
      <c r="J646" s="223"/>
      <c r="K646" s="223"/>
      <c r="L646" s="223"/>
      <c r="M646" s="223"/>
      <c r="N646" s="223"/>
      <c r="O646" s="223"/>
      <c r="P646" s="223"/>
      <c r="Q646" s="223"/>
      <c r="R646" s="223"/>
      <c r="S646" s="223"/>
      <c r="T646" s="223"/>
      <c r="U646" s="223"/>
      <c r="V646" s="223"/>
      <c r="W646" s="223"/>
      <c r="X646" s="223"/>
      <c r="Y646" s="223"/>
      <c r="Z646" s="223"/>
      <c r="AA646" s="223"/>
      <c r="AB646" s="223"/>
      <c r="AC646" s="223"/>
      <c r="AD646" s="223"/>
      <c r="AE646" s="223"/>
      <c r="AF646" s="223"/>
      <c r="AG646" s="223"/>
      <c r="AJ646" s="18"/>
    </row>
    <row r="647" spans="2:36" x14ac:dyDescent="0.2">
      <c r="B647" s="223"/>
      <c r="C647" s="223"/>
      <c r="D647" s="223"/>
      <c r="E647" s="223"/>
      <c r="F647" s="364"/>
      <c r="G647" s="223"/>
      <c r="H647" s="223"/>
      <c r="I647" s="223"/>
      <c r="J647" s="223"/>
      <c r="K647" s="223"/>
      <c r="L647" s="223"/>
      <c r="M647" s="223"/>
      <c r="N647" s="223"/>
      <c r="O647" s="223"/>
      <c r="P647" s="223"/>
      <c r="Q647" s="223"/>
      <c r="R647" s="223"/>
      <c r="S647" s="223"/>
      <c r="T647" s="223"/>
      <c r="U647" s="223"/>
      <c r="V647" s="223"/>
      <c r="W647" s="223"/>
      <c r="X647" s="223"/>
      <c r="Y647" s="223"/>
      <c r="Z647" s="223"/>
      <c r="AA647" s="223"/>
      <c r="AB647" s="223"/>
      <c r="AC647" s="223"/>
      <c r="AD647" s="223"/>
      <c r="AE647" s="223"/>
      <c r="AF647" s="223"/>
      <c r="AG647" s="223"/>
      <c r="AJ647" s="18"/>
    </row>
    <row r="648" spans="2:36" x14ac:dyDescent="0.2">
      <c r="B648" s="223"/>
      <c r="C648" s="223"/>
      <c r="D648" s="223"/>
      <c r="E648" s="223"/>
      <c r="F648" s="364"/>
      <c r="G648" s="223"/>
      <c r="H648" s="223"/>
      <c r="I648" s="223"/>
      <c r="J648" s="223"/>
      <c r="K648" s="223"/>
      <c r="L648" s="223"/>
      <c r="M648" s="223"/>
      <c r="N648" s="223"/>
      <c r="O648" s="223"/>
      <c r="P648" s="223"/>
      <c r="Q648" s="223"/>
      <c r="R648" s="223"/>
      <c r="S648" s="223"/>
      <c r="T648" s="223"/>
      <c r="U648" s="223"/>
      <c r="V648" s="223"/>
      <c r="W648" s="223"/>
      <c r="X648" s="223"/>
      <c r="Y648" s="223"/>
      <c r="Z648" s="223"/>
      <c r="AA648" s="223"/>
      <c r="AB648" s="223"/>
      <c r="AC648" s="223"/>
      <c r="AD648" s="223"/>
      <c r="AE648" s="223"/>
      <c r="AF648" s="223"/>
      <c r="AG648" s="223"/>
      <c r="AJ648" s="18"/>
    </row>
    <row r="649" spans="2:36" x14ac:dyDescent="0.2">
      <c r="B649" s="223"/>
      <c r="C649" s="223"/>
      <c r="D649" s="223"/>
      <c r="E649" s="223"/>
      <c r="F649" s="364"/>
      <c r="G649" s="223"/>
      <c r="H649" s="223"/>
      <c r="I649" s="223"/>
      <c r="J649" s="223"/>
      <c r="K649" s="223"/>
      <c r="L649" s="223"/>
      <c r="M649" s="223"/>
      <c r="N649" s="223"/>
      <c r="O649" s="223"/>
      <c r="P649" s="223"/>
      <c r="Q649" s="223"/>
      <c r="R649" s="223"/>
      <c r="S649" s="223"/>
      <c r="T649" s="223"/>
      <c r="U649" s="223"/>
      <c r="V649" s="223"/>
      <c r="W649" s="223"/>
      <c r="X649" s="223"/>
      <c r="Y649" s="223"/>
      <c r="Z649" s="223"/>
      <c r="AA649" s="223"/>
      <c r="AB649" s="223"/>
      <c r="AC649" s="223"/>
      <c r="AD649" s="223"/>
      <c r="AE649" s="223"/>
      <c r="AF649" s="223"/>
      <c r="AG649" s="223"/>
      <c r="AJ649" s="18"/>
    </row>
    <row r="650" spans="2:36" x14ac:dyDescent="0.2">
      <c r="B650" s="223"/>
      <c r="C650" s="223"/>
      <c r="D650" s="223"/>
      <c r="E650" s="223"/>
      <c r="F650" s="364"/>
      <c r="G650" s="223"/>
      <c r="H650" s="223"/>
      <c r="I650" s="223"/>
      <c r="J650" s="223"/>
      <c r="K650" s="223"/>
      <c r="L650" s="223"/>
      <c r="M650" s="223"/>
      <c r="N650" s="223"/>
      <c r="O650" s="223"/>
      <c r="P650" s="223"/>
      <c r="Q650" s="223"/>
      <c r="R650" s="223"/>
      <c r="S650" s="223"/>
      <c r="T650" s="223"/>
      <c r="U650" s="223"/>
      <c r="V650" s="223"/>
      <c r="W650" s="223"/>
      <c r="X650" s="223"/>
      <c r="Y650" s="223"/>
      <c r="Z650" s="223"/>
      <c r="AA650" s="223"/>
      <c r="AB650" s="223"/>
      <c r="AC650" s="223"/>
      <c r="AD650" s="223"/>
      <c r="AE650" s="223"/>
      <c r="AF650" s="223"/>
      <c r="AG650" s="223"/>
      <c r="AJ650" s="18"/>
    </row>
    <row r="651" spans="2:36" x14ac:dyDescent="0.2">
      <c r="B651" s="223"/>
      <c r="C651" s="223"/>
      <c r="D651" s="223"/>
      <c r="E651" s="223"/>
      <c r="F651" s="364"/>
      <c r="G651" s="223"/>
      <c r="H651" s="223"/>
      <c r="I651" s="223"/>
      <c r="J651" s="223"/>
      <c r="K651" s="223"/>
      <c r="L651" s="223"/>
      <c r="M651" s="223"/>
      <c r="N651" s="223"/>
      <c r="O651" s="223"/>
      <c r="P651" s="223"/>
      <c r="Q651" s="223"/>
      <c r="R651" s="223"/>
      <c r="S651" s="223"/>
      <c r="T651" s="223"/>
      <c r="U651" s="223"/>
      <c r="V651" s="223"/>
      <c r="W651" s="223"/>
      <c r="X651" s="223"/>
      <c r="Y651" s="223"/>
      <c r="Z651" s="223"/>
      <c r="AA651" s="223"/>
      <c r="AB651" s="223"/>
      <c r="AC651" s="223"/>
      <c r="AD651" s="223"/>
      <c r="AE651" s="223"/>
      <c r="AF651" s="223"/>
      <c r="AG651" s="223"/>
      <c r="AJ651" s="18"/>
    </row>
    <row r="652" spans="2:36" x14ac:dyDescent="0.2">
      <c r="B652" s="223"/>
      <c r="C652" s="223"/>
      <c r="D652" s="223"/>
      <c r="E652" s="223"/>
      <c r="F652" s="364"/>
      <c r="G652" s="223"/>
      <c r="H652" s="223"/>
      <c r="I652" s="223"/>
      <c r="J652" s="223"/>
      <c r="K652" s="223"/>
      <c r="L652" s="223"/>
      <c r="M652" s="223"/>
      <c r="N652" s="223"/>
      <c r="O652" s="223"/>
      <c r="P652" s="223"/>
      <c r="Q652" s="223"/>
      <c r="R652" s="223"/>
      <c r="S652" s="223"/>
      <c r="T652" s="223"/>
      <c r="U652" s="223"/>
      <c r="V652" s="223"/>
      <c r="W652" s="223"/>
      <c r="X652" s="223"/>
      <c r="Y652" s="223"/>
      <c r="Z652" s="223"/>
      <c r="AA652" s="223"/>
      <c r="AB652" s="223"/>
      <c r="AC652" s="223"/>
      <c r="AD652" s="223"/>
      <c r="AE652" s="223"/>
      <c r="AF652" s="223"/>
      <c r="AG652" s="223"/>
      <c r="AJ652" s="18"/>
    </row>
    <row r="653" spans="2:36" x14ac:dyDescent="0.2">
      <c r="B653" s="223"/>
      <c r="C653" s="223"/>
      <c r="D653" s="223"/>
      <c r="E653" s="223"/>
      <c r="F653" s="364"/>
      <c r="G653" s="223"/>
      <c r="H653" s="223"/>
      <c r="I653" s="223"/>
      <c r="J653" s="223"/>
      <c r="K653" s="223"/>
      <c r="L653" s="223"/>
      <c r="M653" s="223"/>
      <c r="N653" s="223"/>
      <c r="O653" s="223"/>
      <c r="P653" s="223"/>
      <c r="Q653" s="223"/>
      <c r="R653" s="223"/>
      <c r="S653" s="223"/>
      <c r="T653" s="223"/>
      <c r="U653" s="223"/>
      <c r="V653" s="223"/>
      <c r="W653" s="223"/>
      <c r="X653" s="223"/>
      <c r="Y653" s="223"/>
      <c r="Z653" s="223"/>
      <c r="AA653" s="223"/>
      <c r="AB653" s="223"/>
      <c r="AC653" s="223"/>
      <c r="AD653" s="223"/>
      <c r="AE653" s="223"/>
      <c r="AF653" s="223"/>
      <c r="AG653" s="223"/>
      <c r="AJ653" s="18"/>
    </row>
    <row r="654" spans="2:36" x14ac:dyDescent="0.2">
      <c r="B654" s="223"/>
      <c r="C654" s="223"/>
      <c r="D654" s="223"/>
      <c r="E654" s="223"/>
      <c r="F654" s="364"/>
      <c r="G654" s="223"/>
      <c r="H654" s="223"/>
      <c r="I654" s="223"/>
      <c r="J654" s="223"/>
      <c r="K654" s="223"/>
      <c r="L654" s="223"/>
      <c r="M654" s="223"/>
      <c r="N654" s="223"/>
      <c r="O654" s="223"/>
      <c r="P654" s="223"/>
      <c r="Q654" s="223"/>
      <c r="R654" s="223"/>
      <c r="S654" s="223"/>
      <c r="T654" s="223"/>
      <c r="U654" s="223"/>
      <c r="V654" s="223"/>
      <c r="W654" s="223"/>
      <c r="X654" s="223"/>
      <c r="Y654" s="223"/>
      <c r="Z654" s="223"/>
      <c r="AA654" s="223"/>
      <c r="AB654" s="223"/>
      <c r="AC654" s="223"/>
      <c r="AD654" s="223"/>
      <c r="AE654" s="223"/>
      <c r="AF654" s="223"/>
      <c r="AG654" s="223"/>
      <c r="AJ654" s="18"/>
    </row>
    <row r="655" spans="2:36" x14ac:dyDescent="0.2">
      <c r="B655" s="223"/>
      <c r="C655" s="223"/>
      <c r="D655" s="223"/>
      <c r="E655" s="223"/>
      <c r="F655" s="364"/>
      <c r="G655" s="223"/>
      <c r="H655" s="223"/>
      <c r="I655" s="223"/>
      <c r="J655" s="223"/>
      <c r="K655" s="223"/>
      <c r="L655" s="223"/>
      <c r="M655" s="223"/>
      <c r="N655" s="223"/>
      <c r="O655" s="223"/>
      <c r="P655" s="223"/>
      <c r="Q655" s="223"/>
      <c r="R655" s="223"/>
      <c r="S655" s="223"/>
      <c r="T655" s="223"/>
      <c r="U655" s="223"/>
      <c r="V655" s="223"/>
      <c r="W655" s="223"/>
      <c r="X655" s="223"/>
      <c r="Y655" s="223"/>
      <c r="Z655" s="223"/>
      <c r="AA655" s="223"/>
      <c r="AB655" s="223"/>
      <c r="AC655" s="223"/>
      <c r="AD655" s="223"/>
      <c r="AE655" s="223"/>
      <c r="AF655" s="223"/>
      <c r="AG655" s="223"/>
      <c r="AJ655" s="18"/>
    </row>
    <row r="656" spans="2:36" x14ac:dyDescent="0.2">
      <c r="B656" s="223"/>
      <c r="C656" s="223"/>
      <c r="D656" s="223"/>
      <c r="E656" s="223"/>
      <c r="F656" s="364"/>
      <c r="G656" s="223"/>
      <c r="H656" s="223"/>
      <c r="I656" s="223"/>
      <c r="J656" s="223"/>
      <c r="K656" s="223"/>
      <c r="L656" s="223"/>
      <c r="M656" s="223"/>
      <c r="N656" s="223"/>
      <c r="O656" s="223"/>
      <c r="P656" s="223"/>
      <c r="Q656" s="223"/>
      <c r="R656" s="223"/>
      <c r="S656" s="223"/>
      <c r="T656" s="223"/>
      <c r="U656" s="223"/>
      <c r="V656" s="223"/>
      <c r="W656" s="223"/>
      <c r="X656" s="223"/>
      <c r="Y656" s="223"/>
      <c r="Z656" s="223"/>
      <c r="AA656" s="223"/>
      <c r="AB656" s="223"/>
      <c r="AC656" s="223"/>
      <c r="AD656" s="223"/>
      <c r="AE656" s="223"/>
      <c r="AF656" s="223"/>
      <c r="AG656" s="223"/>
      <c r="AJ656" s="18"/>
    </row>
    <row r="657" spans="2:36" x14ac:dyDescent="0.2">
      <c r="B657" s="223"/>
      <c r="C657" s="223"/>
      <c r="D657" s="223"/>
      <c r="E657" s="223"/>
      <c r="F657" s="364"/>
      <c r="G657" s="223"/>
      <c r="H657" s="223"/>
      <c r="I657" s="223"/>
      <c r="J657" s="223"/>
      <c r="K657" s="223"/>
      <c r="L657" s="223"/>
      <c r="M657" s="223"/>
      <c r="N657" s="223"/>
      <c r="O657" s="223"/>
      <c r="P657" s="223"/>
      <c r="Q657" s="223"/>
      <c r="R657" s="223"/>
      <c r="S657" s="223"/>
      <c r="T657" s="223"/>
      <c r="U657" s="223"/>
      <c r="V657" s="223"/>
      <c r="W657" s="223"/>
      <c r="X657" s="223"/>
      <c r="Y657" s="223"/>
      <c r="Z657" s="223"/>
      <c r="AA657" s="223"/>
      <c r="AB657" s="223"/>
      <c r="AC657" s="223"/>
      <c r="AD657" s="223"/>
      <c r="AE657" s="223"/>
      <c r="AF657" s="223"/>
      <c r="AG657" s="223"/>
      <c r="AJ657" s="18"/>
    </row>
    <row r="658" spans="2:36" x14ac:dyDescent="0.2">
      <c r="B658" s="223"/>
      <c r="C658" s="223"/>
      <c r="D658" s="223"/>
      <c r="E658" s="223"/>
      <c r="F658" s="364"/>
      <c r="G658" s="223"/>
      <c r="H658" s="223"/>
      <c r="I658" s="223"/>
      <c r="J658" s="223"/>
      <c r="K658" s="223"/>
      <c r="L658" s="223"/>
      <c r="M658" s="223"/>
      <c r="N658" s="223"/>
      <c r="O658" s="223"/>
      <c r="P658" s="223"/>
      <c r="Q658" s="223"/>
      <c r="R658" s="223"/>
      <c r="S658" s="223"/>
      <c r="T658" s="223"/>
      <c r="U658" s="223"/>
      <c r="V658" s="223"/>
      <c r="W658" s="223"/>
      <c r="X658" s="223"/>
      <c r="Y658" s="223"/>
      <c r="Z658" s="223"/>
      <c r="AA658" s="223"/>
      <c r="AB658" s="223"/>
      <c r="AC658" s="223"/>
      <c r="AD658" s="223"/>
      <c r="AE658" s="223"/>
      <c r="AF658" s="223"/>
      <c r="AG658" s="223"/>
      <c r="AJ658" s="18"/>
    </row>
    <row r="659" spans="2:36" x14ac:dyDescent="0.2">
      <c r="B659" s="223"/>
      <c r="C659" s="223"/>
      <c r="D659" s="223"/>
      <c r="E659" s="223"/>
      <c r="F659" s="364"/>
      <c r="G659" s="223"/>
      <c r="H659" s="223"/>
      <c r="I659" s="223"/>
      <c r="J659" s="223"/>
      <c r="K659" s="223"/>
      <c r="L659" s="223"/>
      <c r="M659" s="223"/>
      <c r="N659" s="223"/>
      <c r="O659" s="223"/>
      <c r="P659" s="223"/>
      <c r="Q659" s="223"/>
      <c r="R659" s="223"/>
      <c r="S659" s="223"/>
      <c r="T659" s="223"/>
      <c r="U659" s="223"/>
      <c r="V659" s="223"/>
      <c r="W659" s="223"/>
      <c r="X659" s="223"/>
      <c r="Y659" s="223"/>
      <c r="Z659" s="223"/>
      <c r="AA659" s="223"/>
      <c r="AB659" s="223"/>
      <c r="AC659" s="223"/>
      <c r="AD659" s="223"/>
      <c r="AE659" s="223"/>
      <c r="AF659" s="223"/>
      <c r="AG659" s="223"/>
      <c r="AJ659" s="18"/>
    </row>
    <row r="660" spans="2:36" x14ac:dyDescent="0.2">
      <c r="B660" s="223"/>
      <c r="C660" s="223"/>
      <c r="D660" s="223"/>
      <c r="E660" s="223"/>
      <c r="F660" s="364"/>
      <c r="G660" s="223"/>
      <c r="H660" s="223"/>
      <c r="I660" s="223"/>
      <c r="J660" s="223"/>
      <c r="K660" s="223"/>
      <c r="L660" s="223"/>
      <c r="M660" s="223"/>
      <c r="N660" s="223"/>
      <c r="O660" s="223"/>
      <c r="P660" s="223"/>
      <c r="Q660" s="223"/>
      <c r="R660" s="223"/>
      <c r="S660" s="223"/>
      <c r="T660" s="223"/>
      <c r="U660" s="223"/>
      <c r="V660" s="223"/>
      <c r="W660" s="223"/>
      <c r="X660" s="223"/>
      <c r="Y660" s="223"/>
      <c r="Z660" s="223"/>
      <c r="AA660" s="223"/>
      <c r="AB660" s="223"/>
      <c r="AC660" s="223"/>
      <c r="AD660" s="223"/>
      <c r="AE660" s="223"/>
      <c r="AF660" s="223"/>
      <c r="AG660" s="223"/>
      <c r="AJ660" s="18"/>
    </row>
    <row r="661" spans="2:36" x14ac:dyDescent="0.2">
      <c r="B661" s="223"/>
      <c r="C661" s="223"/>
      <c r="D661" s="223"/>
      <c r="E661" s="223"/>
      <c r="F661" s="364"/>
      <c r="G661" s="223"/>
      <c r="H661" s="223"/>
      <c r="I661" s="223"/>
      <c r="J661" s="223"/>
      <c r="K661" s="223"/>
      <c r="L661" s="223"/>
      <c r="M661" s="223"/>
      <c r="N661" s="223"/>
      <c r="O661" s="223"/>
      <c r="P661" s="223"/>
      <c r="Q661" s="223"/>
      <c r="R661" s="223"/>
      <c r="S661" s="223"/>
      <c r="T661" s="223"/>
      <c r="U661" s="223"/>
      <c r="V661" s="223"/>
      <c r="W661" s="223"/>
      <c r="X661" s="223"/>
      <c r="Y661" s="223"/>
      <c r="Z661" s="223"/>
      <c r="AA661" s="223"/>
      <c r="AB661" s="223"/>
      <c r="AC661" s="223"/>
      <c r="AD661" s="223"/>
      <c r="AE661" s="223"/>
      <c r="AF661" s="223"/>
      <c r="AG661" s="223"/>
      <c r="AJ661" s="18"/>
    </row>
    <row r="662" spans="2:36" x14ac:dyDescent="0.2">
      <c r="B662" s="223"/>
      <c r="C662" s="223"/>
      <c r="D662" s="223"/>
      <c r="E662" s="223"/>
      <c r="F662" s="364"/>
      <c r="G662" s="223"/>
      <c r="H662" s="223"/>
      <c r="I662" s="223"/>
      <c r="J662" s="223"/>
      <c r="K662" s="223"/>
      <c r="L662" s="223"/>
      <c r="M662" s="223"/>
      <c r="N662" s="223"/>
      <c r="O662" s="223"/>
      <c r="P662" s="223"/>
      <c r="Q662" s="223"/>
      <c r="R662" s="223"/>
      <c r="S662" s="223"/>
      <c r="T662" s="223"/>
      <c r="U662" s="223"/>
      <c r="V662" s="223"/>
      <c r="W662" s="223"/>
      <c r="X662" s="223"/>
      <c r="Y662" s="223"/>
      <c r="Z662" s="223"/>
      <c r="AA662" s="223"/>
      <c r="AB662" s="223"/>
      <c r="AC662" s="223"/>
      <c r="AD662" s="223"/>
      <c r="AE662" s="223"/>
      <c r="AF662" s="223"/>
      <c r="AG662" s="223"/>
      <c r="AJ662" s="18"/>
    </row>
    <row r="663" spans="2:36" x14ac:dyDescent="0.2">
      <c r="B663" s="223"/>
      <c r="C663" s="223"/>
      <c r="D663" s="223"/>
      <c r="E663" s="223"/>
      <c r="F663" s="364"/>
      <c r="G663" s="223"/>
      <c r="H663" s="223"/>
      <c r="I663" s="223"/>
      <c r="J663" s="223"/>
      <c r="K663" s="223"/>
      <c r="L663" s="223"/>
      <c r="M663" s="223"/>
      <c r="N663" s="223"/>
      <c r="O663" s="223"/>
      <c r="P663" s="223"/>
      <c r="Q663" s="223"/>
      <c r="R663" s="223"/>
      <c r="S663" s="223"/>
      <c r="T663" s="223"/>
      <c r="U663" s="223"/>
      <c r="V663" s="223"/>
      <c r="W663" s="223"/>
      <c r="X663" s="223"/>
      <c r="Y663" s="223"/>
      <c r="Z663" s="223"/>
      <c r="AA663" s="223"/>
      <c r="AB663" s="223"/>
      <c r="AC663" s="223"/>
      <c r="AD663" s="223"/>
      <c r="AE663" s="223"/>
      <c r="AF663" s="223"/>
      <c r="AG663" s="223"/>
      <c r="AJ663" s="18"/>
    </row>
    <row r="664" spans="2:36" x14ac:dyDescent="0.2">
      <c r="B664" s="223"/>
      <c r="C664" s="223"/>
      <c r="D664" s="223"/>
      <c r="E664" s="223"/>
      <c r="F664" s="364"/>
      <c r="G664" s="223"/>
      <c r="H664" s="223"/>
      <c r="I664" s="223"/>
      <c r="J664" s="223"/>
      <c r="K664" s="223"/>
      <c r="L664" s="223"/>
      <c r="M664" s="223"/>
      <c r="N664" s="223"/>
      <c r="O664" s="223"/>
      <c r="P664" s="223"/>
      <c r="Q664" s="223"/>
      <c r="R664" s="223"/>
      <c r="S664" s="223"/>
      <c r="T664" s="223"/>
      <c r="U664" s="223"/>
      <c r="V664" s="223"/>
      <c r="W664" s="223"/>
      <c r="X664" s="223"/>
      <c r="Y664" s="223"/>
      <c r="Z664" s="223"/>
      <c r="AA664" s="223"/>
      <c r="AB664" s="223"/>
      <c r="AC664" s="223"/>
      <c r="AD664" s="223"/>
      <c r="AE664" s="223"/>
      <c r="AF664" s="223"/>
      <c r="AG664" s="223"/>
      <c r="AJ664" s="18"/>
    </row>
    <row r="665" spans="2:36" x14ac:dyDescent="0.2">
      <c r="B665" s="223"/>
      <c r="C665" s="223"/>
      <c r="D665" s="223"/>
      <c r="E665" s="223"/>
      <c r="F665" s="364"/>
      <c r="G665" s="223"/>
      <c r="H665" s="223"/>
      <c r="I665" s="223"/>
      <c r="J665" s="223"/>
      <c r="K665" s="223"/>
      <c r="L665" s="223"/>
      <c r="M665" s="223"/>
      <c r="N665" s="223"/>
      <c r="O665" s="223"/>
      <c r="P665" s="223"/>
      <c r="Q665" s="223"/>
      <c r="R665" s="223"/>
      <c r="S665" s="223"/>
      <c r="T665" s="223"/>
      <c r="U665" s="223"/>
      <c r="V665" s="223"/>
      <c r="W665" s="223"/>
      <c r="X665" s="223"/>
      <c r="Y665" s="223"/>
      <c r="Z665" s="223"/>
      <c r="AA665" s="223"/>
      <c r="AB665" s="223"/>
      <c r="AC665" s="223"/>
      <c r="AD665" s="223"/>
      <c r="AE665" s="223"/>
      <c r="AF665" s="223"/>
      <c r="AG665" s="223"/>
      <c r="AJ665" s="18"/>
    </row>
    <row r="666" spans="2:36" x14ac:dyDescent="0.2">
      <c r="B666" s="223"/>
      <c r="C666" s="223"/>
      <c r="D666" s="223"/>
      <c r="E666" s="223"/>
      <c r="F666" s="364"/>
      <c r="G666" s="223"/>
      <c r="H666" s="223"/>
      <c r="I666" s="223"/>
      <c r="J666" s="223"/>
      <c r="K666" s="223"/>
      <c r="L666" s="223"/>
      <c r="M666" s="223"/>
      <c r="N666" s="223"/>
      <c r="O666" s="223"/>
      <c r="P666" s="223"/>
      <c r="Q666" s="223"/>
      <c r="R666" s="223"/>
      <c r="S666" s="223"/>
      <c r="T666" s="223"/>
      <c r="U666" s="223"/>
      <c r="V666" s="223"/>
      <c r="W666" s="223"/>
      <c r="X666" s="223"/>
      <c r="Y666" s="223"/>
      <c r="Z666" s="223"/>
      <c r="AA666" s="223"/>
      <c r="AB666" s="223"/>
      <c r="AC666" s="223"/>
      <c r="AD666" s="223"/>
      <c r="AE666" s="223"/>
      <c r="AF666" s="223"/>
      <c r="AG666" s="223"/>
      <c r="AJ666" s="18"/>
    </row>
    <row r="667" spans="2:36" x14ac:dyDescent="0.2">
      <c r="B667" s="223"/>
      <c r="C667" s="223"/>
      <c r="D667" s="223"/>
      <c r="E667" s="223"/>
      <c r="F667" s="364"/>
      <c r="G667" s="223"/>
      <c r="H667" s="223"/>
      <c r="I667" s="223"/>
      <c r="J667" s="223"/>
      <c r="K667" s="223"/>
      <c r="L667" s="223"/>
      <c r="M667" s="223"/>
      <c r="N667" s="223"/>
      <c r="O667" s="223"/>
      <c r="P667" s="223"/>
      <c r="Q667" s="223"/>
      <c r="R667" s="223"/>
      <c r="S667" s="223"/>
      <c r="T667" s="223"/>
      <c r="U667" s="223"/>
      <c r="V667" s="223"/>
      <c r="W667" s="223"/>
      <c r="X667" s="223"/>
      <c r="Y667" s="223"/>
      <c r="Z667" s="223"/>
      <c r="AA667" s="223"/>
      <c r="AB667" s="223"/>
      <c r="AC667" s="223"/>
      <c r="AD667" s="223"/>
      <c r="AE667" s="223"/>
      <c r="AF667" s="223"/>
      <c r="AG667" s="223"/>
      <c r="AJ667" s="18"/>
    </row>
    <row r="668" spans="2:36" x14ac:dyDescent="0.2">
      <c r="B668" s="223"/>
      <c r="C668" s="223"/>
      <c r="D668" s="223"/>
      <c r="E668" s="223"/>
      <c r="F668" s="364"/>
      <c r="G668" s="223"/>
      <c r="H668" s="223"/>
      <c r="I668" s="223"/>
      <c r="J668" s="223"/>
      <c r="K668" s="223"/>
      <c r="L668" s="223"/>
      <c r="M668" s="223"/>
      <c r="N668" s="223"/>
      <c r="O668" s="223"/>
      <c r="P668" s="223"/>
      <c r="Q668" s="223"/>
      <c r="R668" s="223"/>
      <c r="S668" s="223"/>
      <c r="T668" s="223"/>
      <c r="U668" s="223"/>
      <c r="V668" s="223"/>
      <c r="W668" s="223"/>
      <c r="X668" s="223"/>
      <c r="Y668" s="223"/>
      <c r="Z668" s="223"/>
      <c r="AA668" s="223"/>
      <c r="AB668" s="223"/>
      <c r="AC668" s="223"/>
      <c r="AD668" s="223"/>
      <c r="AE668" s="223"/>
      <c r="AF668" s="223"/>
      <c r="AG668" s="223"/>
      <c r="AJ668" s="18"/>
    </row>
    <row r="669" spans="2:36" x14ac:dyDescent="0.2">
      <c r="B669" s="223"/>
      <c r="C669" s="223"/>
      <c r="D669" s="223"/>
      <c r="E669" s="223"/>
      <c r="F669" s="364"/>
      <c r="G669" s="223"/>
      <c r="H669" s="223"/>
      <c r="I669" s="223"/>
      <c r="J669" s="223"/>
      <c r="K669" s="223"/>
      <c r="L669" s="223"/>
      <c r="M669" s="223"/>
      <c r="N669" s="223"/>
      <c r="O669" s="223"/>
      <c r="P669" s="223"/>
      <c r="Q669" s="223"/>
      <c r="R669" s="223"/>
      <c r="S669" s="223"/>
      <c r="T669" s="223"/>
      <c r="U669" s="223"/>
      <c r="V669" s="223"/>
      <c r="W669" s="223"/>
      <c r="X669" s="223"/>
      <c r="Y669" s="223"/>
      <c r="Z669" s="223"/>
      <c r="AA669" s="223"/>
      <c r="AB669" s="223"/>
      <c r="AC669" s="223"/>
      <c r="AD669" s="223"/>
      <c r="AE669" s="223"/>
      <c r="AF669" s="223"/>
      <c r="AG669" s="223"/>
      <c r="AJ669" s="18"/>
    </row>
    <row r="670" spans="2:36" x14ac:dyDescent="0.2">
      <c r="B670" s="223"/>
      <c r="C670" s="223"/>
      <c r="D670" s="223"/>
      <c r="E670" s="223"/>
      <c r="F670" s="364"/>
      <c r="G670" s="223"/>
      <c r="H670" s="223"/>
      <c r="I670" s="223"/>
      <c r="J670" s="223"/>
      <c r="K670" s="223"/>
      <c r="L670" s="223"/>
      <c r="M670" s="223"/>
      <c r="N670" s="223"/>
      <c r="O670" s="223"/>
      <c r="P670" s="223"/>
      <c r="Q670" s="223"/>
      <c r="R670" s="223"/>
      <c r="S670" s="223"/>
      <c r="T670" s="223"/>
      <c r="U670" s="223"/>
      <c r="V670" s="223"/>
      <c r="W670" s="223"/>
      <c r="X670" s="223"/>
      <c r="Y670" s="223"/>
      <c r="Z670" s="223"/>
      <c r="AA670" s="223"/>
      <c r="AB670" s="223"/>
      <c r="AC670" s="223"/>
      <c r="AD670" s="223"/>
      <c r="AE670" s="223"/>
      <c r="AF670" s="223"/>
      <c r="AG670" s="223"/>
      <c r="AJ670" s="18"/>
    </row>
    <row r="671" spans="2:36" x14ac:dyDescent="0.2">
      <c r="B671" s="223"/>
      <c r="C671" s="223"/>
      <c r="D671" s="223"/>
      <c r="E671" s="223"/>
      <c r="F671" s="364"/>
      <c r="G671" s="223"/>
      <c r="H671" s="223"/>
      <c r="I671" s="223"/>
      <c r="J671" s="223"/>
      <c r="K671" s="223"/>
      <c r="L671" s="223"/>
      <c r="M671" s="223"/>
      <c r="N671" s="223"/>
      <c r="O671" s="223"/>
      <c r="P671" s="223"/>
      <c r="Q671" s="223"/>
      <c r="R671" s="223"/>
      <c r="S671" s="223"/>
      <c r="T671" s="223"/>
      <c r="U671" s="223"/>
      <c r="V671" s="223"/>
      <c r="W671" s="223"/>
      <c r="X671" s="223"/>
      <c r="Y671" s="223"/>
      <c r="Z671" s="223"/>
      <c r="AA671" s="223"/>
      <c r="AB671" s="223"/>
      <c r="AC671" s="223"/>
      <c r="AD671" s="223"/>
      <c r="AE671" s="223"/>
      <c r="AF671" s="223"/>
      <c r="AG671" s="223"/>
      <c r="AJ671" s="18"/>
    </row>
    <row r="672" spans="2:36" x14ac:dyDescent="0.2">
      <c r="B672" s="223"/>
      <c r="C672" s="223"/>
      <c r="D672" s="223"/>
      <c r="E672" s="223"/>
      <c r="F672" s="364"/>
      <c r="G672" s="223"/>
      <c r="H672" s="223"/>
      <c r="I672" s="223"/>
      <c r="J672" s="223"/>
      <c r="K672" s="223"/>
      <c r="L672" s="223"/>
      <c r="M672" s="223"/>
      <c r="N672" s="223"/>
      <c r="O672" s="223"/>
      <c r="P672" s="223"/>
      <c r="Q672" s="223"/>
      <c r="R672" s="223"/>
      <c r="S672" s="223"/>
      <c r="T672" s="223"/>
      <c r="U672" s="223"/>
      <c r="V672" s="223"/>
      <c r="W672" s="223"/>
      <c r="X672" s="223"/>
      <c r="Y672" s="223"/>
      <c r="Z672" s="223"/>
      <c r="AA672" s="223"/>
      <c r="AB672" s="223"/>
      <c r="AC672" s="223"/>
      <c r="AD672" s="223"/>
      <c r="AE672" s="223"/>
      <c r="AF672" s="223"/>
      <c r="AG672" s="223"/>
      <c r="AJ672" s="18"/>
    </row>
    <row r="673" spans="2:36" x14ac:dyDescent="0.2">
      <c r="B673" s="223"/>
      <c r="C673" s="223"/>
      <c r="D673" s="223"/>
      <c r="E673" s="223"/>
      <c r="F673" s="364"/>
      <c r="G673" s="223"/>
      <c r="H673" s="223"/>
      <c r="I673" s="223"/>
      <c r="J673" s="223"/>
      <c r="K673" s="223"/>
      <c r="L673" s="223"/>
      <c r="M673" s="223"/>
      <c r="N673" s="223"/>
      <c r="O673" s="223"/>
      <c r="P673" s="223"/>
      <c r="Q673" s="223"/>
      <c r="R673" s="223"/>
      <c r="S673" s="223"/>
      <c r="T673" s="223"/>
      <c r="U673" s="223"/>
      <c r="V673" s="223"/>
      <c r="W673" s="223"/>
      <c r="X673" s="223"/>
      <c r="Y673" s="223"/>
      <c r="Z673" s="223"/>
      <c r="AA673" s="223"/>
      <c r="AB673" s="223"/>
      <c r="AC673" s="223"/>
      <c r="AD673" s="223"/>
      <c r="AE673" s="223"/>
      <c r="AF673" s="223"/>
      <c r="AG673" s="223"/>
      <c r="AJ673" s="18"/>
    </row>
    <row r="674" spans="2:36" x14ac:dyDescent="0.2">
      <c r="B674" s="223"/>
      <c r="C674" s="223"/>
      <c r="D674" s="223"/>
      <c r="E674" s="223"/>
      <c r="F674" s="364"/>
      <c r="G674" s="223"/>
      <c r="H674" s="223"/>
      <c r="I674" s="223"/>
      <c r="J674" s="223"/>
      <c r="K674" s="223"/>
      <c r="L674" s="223"/>
      <c r="M674" s="223"/>
      <c r="N674" s="223"/>
      <c r="O674" s="223"/>
      <c r="P674" s="223"/>
      <c r="Q674" s="223"/>
      <c r="R674" s="223"/>
      <c r="S674" s="223"/>
      <c r="T674" s="223"/>
      <c r="U674" s="223"/>
      <c r="V674" s="223"/>
      <c r="W674" s="223"/>
      <c r="X674" s="223"/>
      <c r="Y674" s="223"/>
      <c r="Z674" s="223"/>
      <c r="AA674" s="223"/>
      <c r="AB674" s="223"/>
      <c r="AC674" s="223"/>
      <c r="AD674" s="223"/>
      <c r="AE674" s="223"/>
      <c r="AF674" s="223"/>
      <c r="AG674" s="223"/>
      <c r="AJ674" s="18"/>
    </row>
    <row r="675" spans="2:36" x14ac:dyDescent="0.2">
      <c r="B675" s="223"/>
      <c r="C675" s="223"/>
      <c r="D675" s="223"/>
      <c r="E675" s="223"/>
      <c r="F675" s="364"/>
      <c r="G675" s="223"/>
      <c r="H675" s="223"/>
      <c r="I675" s="223"/>
      <c r="J675" s="223"/>
      <c r="K675" s="223"/>
      <c r="L675" s="223"/>
      <c r="M675" s="223"/>
      <c r="N675" s="223"/>
      <c r="O675" s="223"/>
      <c r="P675" s="223"/>
      <c r="Q675" s="223"/>
      <c r="R675" s="223"/>
      <c r="S675" s="223"/>
      <c r="T675" s="223"/>
      <c r="U675" s="223"/>
      <c r="V675" s="223"/>
      <c r="W675" s="223"/>
      <c r="X675" s="223"/>
      <c r="Y675" s="223"/>
      <c r="Z675" s="223"/>
      <c r="AA675" s="223"/>
      <c r="AB675" s="223"/>
      <c r="AC675" s="223"/>
      <c r="AD675" s="223"/>
      <c r="AE675" s="223"/>
      <c r="AF675" s="223"/>
      <c r="AG675" s="223"/>
      <c r="AJ675" s="18"/>
    </row>
    <row r="676" spans="2:36" x14ac:dyDescent="0.2">
      <c r="B676" s="223"/>
      <c r="C676" s="223"/>
      <c r="D676" s="223"/>
      <c r="E676" s="223"/>
      <c r="F676" s="364"/>
      <c r="G676" s="223"/>
      <c r="H676" s="223"/>
      <c r="I676" s="223"/>
      <c r="J676" s="223"/>
      <c r="K676" s="223"/>
      <c r="L676" s="223"/>
      <c r="M676" s="223"/>
      <c r="N676" s="223"/>
      <c r="O676" s="223"/>
      <c r="P676" s="223"/>
      <c r="Q676" s="223"/>
      <c r="R676" s="223"/>
      <c r="S676" s="223"/>
      <c r="T676" s="223"/>
      <c r="U676" s="223"/>
      <c r="V676" s="223"/>
      <c r="W676" s="223"/>
      <c r="X676" s="223"/>
      <c r="Y676" s="223"/>
      <c r="Z676" s="223"/>
      <c r="AA676" s="223"/>
      <c r="AB676" s="223"/>
      <c r="AC676" s="223"/>
      <c r="AD676" s="223"/>
      <c r="AE676" s="223"/>
      <c r="AF676" s="223"/>
      <c r="AG676" s="223"/>
      <c r="AJ676" s="18"/>
    </row>
    <row r="677" spans="2:36" x14ac:dyDescent="0.2">
      <c r="B677" s="223"/>
      <c r="C677" s="223"/>
      <c r="D677" s="223"/>
      <c r="E677" s="223"/>
      <c r="F677" s="364"/>
      <c r="G677" s="223"/>
      <c r="H677" s="223"/>
      <c r="I677" s="223"/>
      <c r="J677" s="223"/>
      <c r="K677" s="223"/>
      <c r="L677" s="223"/>
      <c r="M677" s="223"/>
      <c r="N677" s="223"/>
      <c r="O677" s="223"/>
      <c r="P677" s="223"/>
      <c r="Q677" s="223"/>
      <c r="R677" s="223"/>
      <c r="S677" s="223"/>
      <c r="T677" s="223"/>
      <c r="U677" s="223"/>
      <c r="V677" s="223"/>
      <c r="W677" s="223"/>
      <c r="X677" s="223"/>
      <c r="Y677" s="223"/>
      <c r="Z677" s="223"/>
      <c r="AA677" s="223"/>
      <c r="AB677" s="223"/>
      <c r="AC677" s="223"/>
      <c r="AD677" s="223"/>
      <c r="AE677" s="223"/>
      <c r="AF677" s="223"/>
      <c r="AG677" s="223"/>
      <c r="AJ677" s="18"/>
    </row>
    <row r="678" spans="2:36" x14ac:dyDescent="0.2">
      <c r="B678" s="223"/>
      <c r="C678" s="223"/>
      <c r="D678" s="223"/>
      <c r="E678" s="223"/>
      <c r="F678" s="364"/>
      <c r="G678" s="223"/>
      <c r="H678" s="223"/>
      <c r="I678" s="223"/>
      <c r="J678" s="223"/>
      <c r="K678" s="223"/>
      <c r="L678" s="223"/>
      <c r="M678" s="223"/>
      <c r="N678" s="223"/>
      <c r="O678" s="223"/>
      <c r="P678" s="223"/>
      <c r="Q678" s="223"/>
      <c r="R678" s="223"/>
      <c r="S678" s="223"/>
      <c r="T678" s="223"/>
      <c r="U678" s="223"/>
      <c r="V678" s="223"/>
      <c r="W678" s="223"/>
      <c r="X678" s="223"/>
      <c r="Y678" s="223"/>
      <c r="Z678" s="223"/>
      <c r="AA678" s="223"/>
      <c r="AB678" s="223"/>
      <c r="AC678" s="223"/>
      <c r="AD678" s="223"/>
      <c r="AE678" s="223"/>
      <c r="AF678" s="223"/>
      <c r="AG678" s="223"/>
      <c r="AJ678" s="18"/>
    </row>
    <row r="679" spans="2:36" x14ac:dyDescent="0.2">
      <c r="B679" s="223"/>
      <c r="C679" s="223"/>
      <c r="D679" s="223"/>
      <c r="E679" s="223"/>
      <c r="F679" s="364"/>
      <c r="G679" s="223"/>
      <c r="H679" s="223"/>
      <c r="I679" s="223"/>
      <c r="J679" s="223"/>
      <c r="K679" s="223"/>
      <c r="L679" s="223"/>
      <c r="M679" s="223"/>
      <c r="N679" s="223"/>
      <c r="O679" s="223"/>
      <c r="P679" s="223"/>
      <c r="Q679" s="223"/>
      <c r="R679" s="223"/>
      <c r="S679" s="223"/>
      <c r="T679" s="223"/>
      <c r="U679" s="223"/>
      <c r="V679" s="223"/>
      <c r="W679" s="223"/>
      <c r="X679" s="223"/>
      <c r="Y679" s="223"/>
      <c r="Z679" s="223"/>
      <c r="AA679" s="223"/>
      <c r="AB679" s="223"/>
      <c r="AC679" s="223"/>
      <c r="AD679" s="223"/>
      <c r="AE679" s="223"/>
      <c r="AF679" s="223"/>
      <c r="AG679" s="223"/>
      <c r="AJ679" s="18"/>
    </row>
    <row r="680" spans="2:36" x14ac:dyDescent="0.2">
      <c r="B680" s="223"/>
      <c r="C680" s="223"/>
      <c r="D680" s="223"/>
      <c r="E680" s="223"/>
      <c r="F680" s="364"/>
      <c r="G680" s="223"/>
      <c r="H680" s="223"/>
      <c r="I680" s="223"/>
      <c r="J680" s="223"/>
      <c r="K680" s="223"/>
      <c r="L680" s="223"/>
      <c r="M680" s="223"/>
      <c r="N680" s="223"/>
      <c r="O680" s="223"/>
      <c r="P680" s="223"/>
      <c r="Q680" s="223"/>
      <c r="R680" s="223"/>
      <c r="S680" s="223"/>
      <c r="T680" s="223"/>
      <c r="U680" s="223"/>
      <c r="V680" s="223"/>
      <c r="W680" s="223"/>
      <c r="X680" s="223"/>
      <c r="Y680" s="223"/>
      <c r="Z680" s="223"/>
      <c r="AA680" s="223"/>
      <c r="AB680" s="223"/>
      <c r="AC680" s="223"/>
      <c r="AD680" s="223"/>
      <c r="AE680" s="223"/>
      <c r="AF680" s="223"/>
      <c r="AG680" s="223"/>
      <c r="AJ680" s="18"/>
    </row>
    <row r="681" spans="2:36" x14ac:dyDescent="0.2">
      <c r="B681" s="223"/>
      <c r="C681" s="223"/>
      <c r="D681" s="223"/>
      <c r="E681" s="223"/>
      <c r="F681" s="364"/>
      <c r="G681" s="223"/>
      <c r="H681" s="223"/>
      <c r="I681" s="223"/>
      <c r="J681" s="223"/>
      <c r="K681" s="223"/>
      <c r="L681" s="223"/>
      <c r="M681" s="223"/>
      <c r="N681" s="223"/>
      <c r="O681" s="223"/>
      <c r="P681" s="223"/>
      <c r="Q681" s="223"/>
      <c r="R681" s="223"/>
      <c r="S681" s="223"/>
      <c r="T681" s="223"/>
      <c r="U681" s="223"/>
      <c r="V681" s="223"/>
      <c r="W681" s="223"/>
      <c r="X681" s="223"/>
      <c r="Y681" s="223"/>
      <c r="Z681" s="223"/>
      <c r="AA681" s="223"/>
      <c r="AB681" s="223"/>
      <c r="AC681" s="223"/>
      <c r="AD681" s="223"/>
      <c r="AE681" s="223"/>
      <c r="AF681" s="223"/>
      <c r="AG681" s="223"/>
      <c r="AJ681" s="18"/>
    </row>
    <row r="682" spans="2:36" x14ac:dyDescent="0.2">
      <c r="B682" s="223"/>
      <c r="C682" s="223"/>
      <c r="D682" s="223"/>
      <c r="E682" s="223"/>
      <c r="F682" s="364"/>
      <c r="G682" s="223"/>
      <c r="H682" s="223"/>
      <c r="I682" s="223"/>
      <c r="J682" s="223"/>
      <c r="K682" s="223"/>
      <c r="L682" s="223"/>
      <c r="M682" s="223"/>
      <c r="N682" s="223"/>
      <c r="O682" s="223"/>
      <c r="P682" s="223"/>
      <c r="Q682" s="223"/>
      <c r="R682" s="223"/>
      <c r="S682" s="223"/>
      <c r="T682" s="223"/>
      <c r="U682" s="223"/>
      <c r="V682" s="223"/>
      <c r="W682" s="223"/>
      <c r="X682" s="223"/>
      <c r="Y682" s="223"/>
      <c r="Z682" s="223"/>
      <c r="AA682" s="223"/>
      <c r="AB682" s="223"/>
      <c r="AC682" s="223"/>
      <c r="AD682" s="223"/>
      <c r="AE682" s="223"/>
      <c r="AF682" s="223"/>
      <c r="AG682" s="223"/>
      <c r="AJ682" s="18"/>
    </row>
    <row r="683" spans="2:36" x14ac:dyDescent="0.2">
      <c r="B683" s="223"/>
      <c r="C683" s="223"/>
      <c r="D683" s="223"/>
      <c r="E683" s="223"/>
      <c r="F683" s="364"/>
      <c r="G683" s="223"/>
      <c r="H683" s="223"/>
      <c r="I683" s="223"/>
      <c r="J683" s="223"/>
      <c r="K683" s="223"/>
      <c r="L683" s="223"/>
      <c r="M683" s="223"/>
      <c r="N683" s="223"/>
      <c r="O683" s="223"/>
      <c r="P683" s="223"/>
      <c r="Q683" s="223"/>
      <c r="R683" s="223"/>
      <c r="S683" s="223"/>
      <c r="T683" s="223"/>
      <c r="U683" s="223"/>
      <c r="V683" s="223"/>
      <c r="W683" s="223"/>
      <c r="X683" s="223"/>
      <c r="Y683" s="223"/>
      <c r="Z683" s="223"/>
      <c r="AA683" s="223"/>
      <c r="AB683" s="223"/>
      <c r="AC683" s="223"/>
      <c r="AD683" s="223"/>
      <c r="AE683" s="223"/>
      <c r="AF683" s="223"/>
      <c r="AG683" s="223"/>
      <c r="AJ683" s="18"/>
    </row>
    <row r="684" spans="2:36" x14ac:dyDescent="0.2">
      <c r="B684" s="223"/>
      <c r="C684" s="223"/>
      <c r="D684" s="223"/>
      <c r="E684" s="223"/>
      <c r="F684" s="364"/>
      <c r="G684" s="223"/>
      <c r="H684" s="223"/>
      <c r="I684" s="223"/>
      <c r="J684" s="223"/>
      <c r="K684" s="223"/>
      <c r="L684" s="223"/>
      <c r="M684" s="223"/>
      <c r="N684" s="223"/>
      <c r="O684" s="223"/>
      <c r="P684" s="223"/>
      <c r="Q684" s="223"/>
      <c r="R684" s="223"/>
      <c r="S684" s="223"/>
      <c r="T684" s="223"/>
      <c r="U684" s="223"/>
      <c r="V684" s="223"/>
      <c r="W684" s="223"/>
      <c r="X684" s="223"/>
      <c r="Y684" s="223"/>
      <c r="Z684" s="223"/>
      <c r="AA684" s="223"/>
      <c r="AB684" s="223"/>
      <c r="AC684" s="223"/>
      <c r="AD684" s="223"/>
      <c r="AE684" s="223"/>
      <c r="AF684" s="223"/>
      <c r="AG684" s="223"/>
      <c r="AJ684" s="18"/>
    </row>
    <row r="685" spans="2:36" x14ac:dyDescent="0.2">
      <c r="B685" s="223"/>
      <c r="C685" s="223"/>
      <c r="D685" s="223"/>
      <c r="E685" s="223"/>
      <c r="F685" s="364"/>
      <c r="G685" s="223"/>
      <c r="H685" s="223"/>
      <c r="I685" s="223"/>
      <c r="J685" s="223"/>
      <c r="K685" s="223"/>
      <c r="L685" s="223"/>
      <c r="M685" s="223"/>
      <c r="N685" s="223"/>
      <c r="O685" s="223"/>
      <c r="P685" s="223"/>
      <c r="Q685" s="223"/>
      <c r="R685" s="223"/>
      <c r="S685" s="223"/>
      <c r="T685" s="223"/>
      <c r="U685" s="223"/>
      <c r="V685" s="223"/>
      <c r="W685" s="223"/>
      <c r="X685" s="223"/>
      <c r="Y685" s="223"/>
      <c r="Z685" s="223"/>
      <c r="AA685" s="223"/>
      <c r="AB685" s="223"/>
      <c r="AC685" s="223"/>
      <c r="AD685" s="223"/>
      <c r="AE685" s="223"/>
      <c r="AF685" s="223"/>
      <c r="AG685" s="223"/>
      <c r="AJ685" s="18"/>
    </row>
    <row r="686" spans="2:36" x14ac:dyDescent="0.2">
      <c r="B686" s="223"/>
      <c r="C686" s="223"/>
      <c r="D686" s="223"/>
      <c r="E686" s="223"/>
      <c r="F686" s="364"/>
      <c r="G686" s="223"/>
      <c r="H686" s="223"/>
      <c r="I686" s="223"/>
      <c r="J686" s="223"/>
      <c r="K686" s="223"/>
      <c r="L686" s="223"/>
      <c r="M686" s="223"/>
      <c r="N686" s="223"/>
      <c r="O686" s="223"/>
      <c r="P686" s="223"/>
      <c r="Q686" s="223"/>
      <c r="R686" s="223"/>
      <c r="S686" s="223"/>
      <c r="T686" s="223"/>
      <c r="U686" s="223"/>
      <c r="V686" s="223"/>
      <c r="W686" s="223"/>
      <c r="X686" s="223"/>
      <c r="Y686" s="223"/>
      <c r="Z686" s="223"/>
      <c r="AA686" s="223"/>
      <c r="AB686" s="223"/>
      <c r="AC686" s="223"/>
      <c r="AD686" s="223"/>
      <c r="AE686" s="223"/>
      <c r="AF686" s="223"/>
      <c r="AG686" s="223"/>
      <c r="AJ686" s="18"/>
    </row>
    <row r="687" spans="2:36" x14ac:dyDescent="0.2">
      <c r="B687" s="223"/>
      <c r="C687" s="223"/>
      <c r="D687" s="223"/>
      <c r="E687" s="223"/>
      <c r="F687" s="364"/>
      <c r="G687" s="223"/>
      <c r="H687" s="223"/>
      <c r="I687" s="223"/>
      <c r="J687" s="223"/>
      <c r="K687" s="223"/>
      <c r="L687" s="223"/>
      <c r="M687" s="223"/>
      <c r="N687" s="223"/>
      <c r="O687" s="223"/>
      <c r="P687" s="223"/>
      <c r="Q687" s="223"/>
      <c r="R687" s="223"/>
      <c r="S687" s="223"/>
      <c r="T687" s="223"/>
      <c r="U687" s="223"/>
      <c r="V687" s="223"/>
      <c r="W687" s="223"/>
      <c r="X687" s="223"/>
      <c r="Y687" s="223"/>
      <c r="Z687" s="223"/>
      <c r="AA687" s="223"/>
      <c r="AB687" s="223"/>
      <c r="AC687" s="223"/>
      <c r="AD687" s="223"/>
      <c r="AE687" s="223"/>
      <c r="AF687" s="223"/>
      <c r="AG687" s="223"/>
      <c r="AJ687" s="18"/>
    </row>
    <row r="688" spans="2:36" x14ac:dyDescent="0.2">
      <c r="B688" s="223"/>
      <c r="C688" s="223"/>
      <c r="D688" s="223"/>
      <c r="E688" s="223"/>
      <c r="F688" s="364"/>
      <c r="G688" s="223"/>
      <c r="H688" s="223"/>
      <c r="I688" s="223"/>
      <c r="J688" s="223"/>
      <c r="K688" s="223"/>
      <c r="L688" s="223"/>
      <c r="M688" s="223"/>
      <c r="N688" s="223"/>
      <c r="O688" s="223"/>
      <c r="P688" s="223"/>
      <c r="Q688" s="223"/>
      <c r="R688" s="223"/>
      <c r="S688" s="223"/>
      <c r="T688" s="223"/>
      <c r="U688" s="223"/>
      <c r="V688" s="223"/>
      <c r="W688" s="223"/>
      <c r="X688" s="223"/>
      <c r="Y688" s="223"/>
      <c r="Z688" s="223"/>
      <c r="AA688" s="223"/>
      <c r="AB688" s="223"/>
      <c r="AC688" s="223"/>
      <c r="AD688" s="223"/>
      <c r="AE688" s="223"/>
      <c r="AF688" s="223"/>
      <c r="AG688" s="223"/>
      <c r="AJ688" s="18"/>
    </row>
    <row r="689" spans="2:36" x14ac:dyDescent="0.2">
      <c r="B689" s="223"/>
      <c r="C689" s="223"/>
      <c r="D689" s="223"/>
      <c r="E689" s="223"/>
      <c r="F689" s="364"/>
      <c r="G689" s="223"/>
      <c r="H689" s="223"/>
      <c r="I689" s="223"/>
      <c r="J689" s="223"/>
      <c r="K689" s="223"/>
      <c r="L689" s="223"/>
      <c r="M689" s="223"/>
      <c r="N689" s="223"/>
      <c r="O689" s="223"/>
      <c r="P689" s="223"/>
      <c r="Q689" s="223"/>
      <c r="R689" s="223"/>
      <c r="S689" s="223"/>
      <c r="T689" s="223"/>
      <c r="U689" s="223"/>
      <c r="V689" s="223"/>
      <c r="W689" s="223"/>
      <c r="X689" s="223"/>
      <c r="Y689" s="223"/>
      <c r="Z689" s="223"/>
      <c r="AA689" s="223"/>
      <c r="AB689" s="223"/>
      <c r="AC689" s="223"/>
      <c r="AD689" s="223"/>
      <c r="AE689" s="223"/>
      <c r="AF689" s="223"/>
      <c r="AG689" s="223"/>
      <c r="AJ689" s="18"/>
    </row>
    <row r="690" spans="2:36" x14ac:dyDescent="0.2">
      <c r="B690" s="223"/>
      <c r="C690" s="223"/>
      <c r="D690" s="223"/>
      <c r="E690" s="223"/>
      <c r="F690" s="364"/>
      <c r="G690" s="223"/>
      <c r="H690" s="223"/>
      <c r="I690" s="223"/>
      <c r="J690" s="223"/>
      <c r="K690" s="223"/>
      <c r="L690" s="223"/>
      <c r="M690" s="223"/>
      <c r="N690" s="223"/>
      <c r="O690" s="223"/>
      <c r="P690" s="223"/>
      <c r="Q690" s="223"/>
      <c r="R690" s="223"/>
      <c r="S690" s="223"/>
      <c r="T690" s="223"/>
      <c r="U690" s="223"/>
      <c r="V690" s="223"/>
      <c r="W690" s="223"/>
      <c r="X690" s="223"/>
      <c r="Y690" s="223"/>
      <c r="Z690" s="223"/>
      <c r="AA690" s="223"/>
      <c r="AB690" s="223"/>
      <c r="AC690" s="223"/>
      <c r="AD690" s="223"/>
      <c r="AE690" s="223"/>
      <c r="AF690" s="223"/>
      <c r="AG690" s="223"/>
      <c r="AJ690" s="18"/>
    </row>
    <row r="691" spans="2:36" x14ac:dyDescent="0.2">
      <c r="B691" s="223"/>
      <c r="C691" s="223"/>
      <c r="D691" s="223"/>
      <c r="E691" s="223"/>
      <c r="F691" s="364"/>
      <c r="G691" s="223"/>
      <c r="H691" s="223"/>
      <c r="I691" s="223"/>
      <c r="J691" s="223"/>
      <c r="K691" s="223"/>
      <c r="L691" s="223"/>
      <c r="M691" s="223"/>
      <c r="N691" s="223"/>
      <c r="O691" s="223"/>
      <c r="P691" s="223"/>
      <c r="Q691" s="223"/>
      <c r="R691" s="223"/>
      <c r="S691" s="223"/>
      <c r="T691" s="223"/>
      <c r="U691" s="223"/>
      <c r="V691" s="223"/>
      <c r="W691" s="223"/>
      <c r="X691" s="223"/>
      <c r="Y691" s="223"/>
      <c r="Z691" s="223"/>
      <c r="AA691" s="223"/>
      <c r="AB691" s="223"/>
      <c r="AC691" s="223"/>
      <c r="AD691" s="223"/>
      <c r="AE691" s="223"/>
      <c r="AF691" s="223"/>
      <c r="AG691" s="223"/>
      <c r="AJ691" s="18"/>
    </row>
    <row r="692" spans="2:36" x14ac:dyDescent="0.2">
      <c r="B692" s="223"/>
      <c r="C692" s="223"/>
      <c r="D692" s="223"/>
      <c r="E692" s="223"/>
      <c r="F692" s="364"/>
      <c r="G692" s="223"/>
      <c r="H692" s="223"/>
      <c r="I692" s="223"/>
      <c r="J692" s="223"/>
      <c r="K692" s="223"/>
      <c r="L692" s="223"/>
      <c r="M692" s="223"/>
      <c r="N692" s="223"/>
      <c r="O692" s="223"/>
      <c r="P692" s="223"/>
      <c r="Q692" s="223"/>
      <c r="R692" s="223"/>
      <c r="S692" s="223"/>
      <c r="T692" s="223"/>
      <c r="U692" s="223"/>
      <c r="V692" s="223"/>
      <c r="W692" s="223"/>
      <c r="X692" s="223"/>
      <c r="Y692" s="223"/>
      <c r="Z692" s="223"/>
      <c r="AA692" s="223"/>
      <c r="AB692" s="223"/>
      <c r="AC692" s="223"/>
      <c r="AD692" s="223"/>
      <c r="AE692" s="223"/>
      <c r="AF692" s="223"/>
      <c r="AG692" s="223"/>
      <c r="AJ692" s="18"/>
    </row>
    <row r="693" spans="2:36" x14ac:dyDescent="0.2">
      <c r="B693" s="223"/>
      <c r="C693" s="223"/>
      <c r="D693" s="223"/>
      <c r="E693" s="223"/>
      <c r="F693" s="364"/>
      <c r="G693" s="223"/>
      <c r="H693" s="223"/>
      <c r="I693" s="223"/>
      <c r="J693" s="223"/>
      <c r="K693" s="223"/>
      <c r="L693" s="223"/>
      <c r="M693" s="223"/>
      <c r="N693" s="223"/>
      <c r="O693" s="223"/>
      <c r="P693" s="223"/>
      <c r="Q693" s="223"/>
      <c r="R693" s="223"/>
      <c r="S693" s="223"/>
      <c r="T693" s="223"/>
      <c r="U693" s="223"/>
      <c r="V693" s="223"/>
      <c r="W693" s="223"/>
      <c r="X693" s="223"/>
      <c r="Y693" s="223"/>
      <c r="Z693" s="223"/>
      <c r="AA693" s="223"/>
      <c r="AB693" s="223"/>
      <c r="AC693" s="223"/>
      <c r="AD693" s="223"/>
      <c r="AE693" s="223"/>
      <c r="AF693" s="223"/>
      <c r="AG693" s="223"/>
      <c r="AJ693" s="18"/>
    </row>
    <row r="694" spans="2:36" x14ac:dyDescent="0.2">
      <c r="B694" s="223"/>
      <c r="C694" s="223"/>
      <c r="D694" s="223"/>
      <c r="E694" s="223"/>
      <c r="F694" s="364"/>
      <c r="G694" s="223"/>
      <c r="H694" s="223"/>
      <c r="I694" s="223"/>
      <c r="J694" s="223"/>
      <c r="K694" s="223"/>
      <c r="L694" s="223"/>
      <c r="M694" s="223"/>
      <c r="N694" s="223"/>
      <c r="O694" s="223"/>
      <c r="P694" s="223"/>
      <c r="Q694" s="223"/>
      <c r="R694" s="223"/>
      <c r="S694" s="223"/>
      <c r="T694" s="223"/>
      <c r="U694" s="223"/>
      <c r="V694" s="223"/>
      <c r="W694" s="223"/>
      <c r="X694" s="223"/>
      <c r="Y694" s="223"/>
      <c r="Z694" s="223"/>
      <c r="AA694" s="223"/>
      <c r="AB694" s="223"/>
      <c r="AC694" s="223"/>
      <c r="AD694" s="223"/>
      <c r="AE694" s="223"/>
      <c r="AF694" s="223"/>
      <c r="AG694" s="223"/>
      <c r="AJ694" s="18"/>
    </row>
    <row r="695" spans="2:36" x14ac:dyDescent="0.2">
      <c r="B695" s="223"/>
      <c r="C695" s="223"/>
      <c r="D695" s="223"/>
      <c r="E695" s="223"/>
      <c r="F695" s="364"/>
      <c r="G695" s="223"/>
      <c r="H695" s="223"/>
      <c r="I695" s="223"/>
      <c r="J695" s="223"/>
      <c r="K695" s="223"/>
      <c r="L695" s="223"/>
      <c r="M695" s="223"/>
      <c r="N695" s="223"/>
      <c r="O695" s="223"/>
      <c r="P695" s="223"/>
      <c r="Q695" s="223"/>
      <c r="R695" s="223"/>
      <c r="S695" s="223"/>
      <c r="T695" s="223"/>
      <c r="U695" s="223"/>
      <c r="V695" s="223"/>
      <c r="W695" s="223"/>
      <c r="X695" s="223"/>
      <c r="Y695" s="223"/>
      <c r="Z695" s="223"/>
      <c r="AA695" s="223"/>
      <c r="AB695" s="223"/>
      <c r="AC695" s="223"/>
      <c r="AD695" s="223"/>
      <c r="AE695" s="223"/>
      <c r="AF695" s="223"/>
      <c r="AG695" s="223"/>
      <c r="AJ695" s="18"/>
    </row>
    <row r="696" spans="2:36" x14ac:dyDescent="0.2">
      <c r="B696" s="223"/>
      <c r="C696" s="223"/>
      <c r="D696" s="223"/>
      <c r="E696" s="223"/>
      <c r="F696" s="364"/>
      <c r="G696" s="223"/>
      <c r="H696" s="223"/>
      <c r="I696" s="223"/>
      <c r="J696" s="223"/>
      <c r="K696" s="223"/>
      <c r="L696" s="223"/>
      <c r="M696" s="223"/>
      <c r="N696" s="223"/>
      <c r="O696" s="223"/>
      <c r="P696" s="223"/>
      <c r="Q696" s="223"/>
      <c r="R696" s="223"/>
      <c r="S696" s="223"/>
      <c r="T696" s="223"/>
      <c r="U696" s="223"/>
      <c r="V696" s="223"/>
      <c r="W696" s="223"/>
      <c r="X696" s="223"/>
      <c r="Y696" s="223"/>
      <c r="Z696" s="223"/>
      <c r="AA696" s="223"/>
      <c r="AB696" s="223"/>
      <c r="AC696" s="223"/>
      <c r="AD696" s="223"/>
      <c r="AE696" s="223"/>
      <c r="AF696" s="223"/>
      <c r="AG696" s="223"/>
      <c r="AJ696" s="18"/>
    </row>
    <row r="697" spans="2:36" x14ac:dyDescent="0.2">
      <c r="B697" s="223"/>
      <c r="C697" s="223"/>
      <c r="D697" s="223"/>
      <c r="E697" s="223"/>
      <c r="F697" s="364"/>
      <c r="G697" s="223"/>
      <c r="H697" s="223"/>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c r="AJ697" s="18"/>
    </row>
    <row r="698" spans="2:36" x14ac:dyDescent="0.2">
      <c r="B698" s="223"/>
      <c r="C698" s="223"/>
      <c r="D698" s="223"/>
      <c r="E698" s="223"/>
      <c r="F698" s="364"/>
      <c r="G698" s="223"/>
      <c r="H698" s="223"/>
      <c r="I698" s="223"/>
      <c r="J698" s="223"/>
      <c r="K698" s="223"/>
      <c r="L698" s="223"/>
      <c r="M698" s="223"/>
      <c r="N698" s="223"/>
      <c r="O698" s="223"/>
      <c r="P698" s="223"/>
      <c r="Q698" s="223"/>
      <c r="R698" s="223"/>
      <c r="S698" s="223"/>
      <c r="T698" s="223"/>
      <c r="U698" s="223"/>
      <c r="V698" s="223"/>
      <c r="W698" s="223"/>
      <c r="X698" s="223"/>
      <c r="Y698" s="223"/>
      <c r="Z698" s="223"/>
      <c r="AA698" s="223"/>
      <c r="AB698" s="223"/>
      <c r="AC698" s="223"/>
      <c r="AD698" s="223"/>
      <c r="AE698" s="223"/>
      <c r="AF698" s="223"/>
      <c r="AG698" s="223"/>
      <c r="AJ698" s="18"/>
    </row>
    <row r="699" spans="2:36" x14ac:dyDescent="0.2">
      <c r="B699" s="223"/>
      <c r="C699" s="223"/>
      <c r="D699" s="223"/>
      <c r="E699" s="223"/>
      <c r="F699" s="364"/>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J699" s="18"/>
    </row>
    <row r="700" spans="2:36" x14ac:dyDescent="0.2">
      <c r="B700" s="223"/>
      <c r="C700" s="223"/>
      <c r="D700" s="223"/>
      <c r="E700" s="223"/>
      <c r="F700" s="364"/>
      <c r="G700" s="223"/>
      <c r="H700" s="223"/>
      <c r="I700" s="223"/>
      <c r="J700" s="223"/>
      <c r="K700" s="223"/>
      <c r="L700" s="223"/>
      <c r="M700" s="223"/>
      <c r="N700" s="223"/>
      <c r="O700" s="223"/>
      <c r="P700" s="223"/>
      <c r="Q700" s="223"/>
      <c r="R700" s="223"/>
      <c r="S700" s="223"/>
      <c r="T700" s="223"/>
      <c r="U700" s="223"/>
      <c r="V700" s="223"/>
      <c r="W700" s="223"/>
      <c r="X700" s="223"/>
      <c r="Y700" s="223"/>
      <c r="Z700" s="223"/>
      <c r="AA700" s="223"/>
      <c r="AB700" s="223"/>
      <c r="AC700" s="223"/>
      <c r="AD700" s="223"/>
      <c r="AE700" s="223"/>
      <c r="AF700" s="223"/>
      <c r="AG700" s="223"/>
      <c r="AJ700" s="18"/>
    </row>
    <row r="701" spans="2:36" x14ac:dyDescent="0.2">
      <c r="B701" s="223"/>
      <c r="C701" s="223"/>
      <c r="D701" s="223"/>
      <c r="E701" s="223"/>
      <c r="F701" s="364"/>
      <c r="G701" s="223"/>
      <c r="H701" s="223"/>
      <c r="I701" s="223"/>
      <c r="J701" s="223"/>
      <c r="K701" s="223"/>
      <c r="L701" s="223"/>
      <c r="M701" s="223"/>
      <c r="N701" s="223"/>
      <c r="O701" s="223"/>
      <c r="P701" s="223"/>
      <c r="Q701" s="223"/>
      <c r="R701" s="223"/>
      <c r="S701" s="223"/>
      <c r="T701" s="223"/>
      <c r="U701" s="223"/>
      <c r="V701" s="223"/>
      <c r="W701" s="223"/>
      <c r="X701" s="223"/>
      <c r="Y701" s="223"/>
      <c r="Z701" s="223"/>
      <c r="AA701" s="223"/>
      <c r="AB701" s="223"/>
      <c r="AC701" s="223"/>
      <c r="AD701" s="223"/>
      <c r="AE701" s="223"/>
      <c r="AF701" s="223"/>
      <c r="AG701" s="223"/>
      <c r="AJ701" s="18"/>
    </row>
    <row r="702" spans="2:36" x14ac:dyDescent="0.2">
      <c r="B702" s="223"/>
      <c r="C702" s="223"/>
      <c r="D702" s="223"/>
      <c r="E702" s="223"/>
      <c r="F702" s="364"/>
      <c r="G702" s="223"/>
      <c r="H702" s="223"/>
      <c r="I702" s="223"/>
      <c r="J702" s="223"/>
      <c r="K702" s="223"/>
      <c r="L702" s="223"/>
      <c r="M702" s="223"/>
      <c r="N702" s="223"/>
      <c r="O702" s="223"/>
      <c r="P702" s="223"/>
      <c r="Q702" s="223"/>
      <c r="R702" s="223"/>
      <c r="S702" s="223"/>
      <c r="T702" s="223"/>
      <c r="U702" s="223"/>
      <c r="V702" s="223"/>
      <c r="W702" s="223"/>
      <c r="X702" s="223"/>
      <c r="Y702" s="223"/>
      <c r="Z702" s="223"/>
      <c r="AA702" s="223"/>
      <c r="AB702" s="223"/>
      <c r="AC702" s="223"/>
      <c r="AD702" s="223"/>
      <c r="AE702" s="223"/>
      <c r="AF702" s="223"/>
      <c r="AG702" s="223"/>
      <c r="AJ702" s="18"/>
    </row>
    <row r="703" spans="2:36" x14ac:dyDescent="0.2">
      <c r="B703" s="223"/>
      <c r="C703" s="223"/>
      <c r="D703" s="223"/>
      <c r="E703" s="223"/>
      <c r="F703" s="364"/>
      <c r="G703" s="223"/>
      <c r="H703" s="223"/>
      <c r="I703" s="223"/>
      <c r="J703" s="223"/>
      <c r="K703" s="223"/>
      <c r="L703" s="223"/>
      <c r="M703" s="223"/>
      <c r="N703" s="223"/>
      <c r="O703" s="223"/>
      <c r="P703" s="223"/>
      <c r="Q703" s="223"/>
      <c r="R703" s="223"/>
      <c r="S703" s="223"/>
      <c r="T703" s="223"/>
      <c r="U703" s="223"/>
      <c r="V703" s="223"/>
      <c r="W703" s="223"/>
      <c r="X703" s="223"/>
      <c r="Y703" s="223"/>
      <c r="Z703" s="223"/>
      <c r="AA703" s="223"/>
      <c r="AB703" s="223"/>
      <c r="AC703" s="223"/>
      <c r="AD703" s="223"/>
      <c r="AE703" s="223"/>
      <c r="AF703" s="223"/>
      <c r="AG703" s="223"/>
      <c r="AJ703" s="18"/>
    </row>
    <row r="704" spans="2:36" x14ac:dyDescent="0.2">
      <c r="B704" s="223"/>
      <c r="C704" s="223"/>
      <c r="D704" s="223"/>
      <c r="E704" s="223"/>
      <c r="F704" s="364"/>
      <c r="G704" s="223"/>
      <c r="H704" s="223"/>
      <c r="I704" s="223"/>
      <c r="J704" s="223"/>
      <c r="K704" s="223"/>
      <c r="L704" s="223"/>
      <c r="M704" s="223"/>
      <c r="N704" s="223"/>
      <c r="O704" s="223"/>
      <c r="P704" s="223"/>
      <c r="Q704" s="223"/>
      <c r="R704" s="223"/>
      <c r="S704" s="223"/>
      <c r="T704" s="223"/>
      <c r="U704" s="223"/>
      <c r="V704" s="223"/>
      <c r="W704" s="223"/>
      <c r="X704" s="223"/>
      <c r="Y704" s="223"/>
      <c r="Z704" s="223"/>
      <c r="AA704" s="223"/>
      <c r="AB704" s="223"/>
      <c r="AC704" s="223"/>
      <c r="AD704" s="223"/>
      <c r="AE704" s="223"/>
      <c r="AF704" s="223"/>
      <c r="AG704" s="223"/>
      <c r="AJ704" s="18"/>
    </row>
    <row r="705" spans="2:36" x14ac:dyDescent="0.2">
      <c r="B705" s="223"/>
      <c r="C705" s="223"/>
      <c r="D705" s="223"/>
      <c r="E705" s="223"/>
      <c r="F705" s="364"/>
      <c r="G705" s="223"/>
      <c r="H705" s="223"/>
      <c r="I705" s="223"/>
      <c r="J705" s="223"/>
      <c r="K705" s="223"/>
      <c r="L705" s="223"/>
      <c r="M705" s="223"/>
      <c r="N705" s="223"/>
      <c r="O705" s="223"/>
      <c r="P705" s="223"/>
      <c r="Q705" s="223"/>
      <c r="R705" s="223"/>
      <c r="S705" s="223"/>
      <c r="T705" s="223"/>
      <c r="U705" s="223"/>
      <c r="V705" s="223"/>
      <c r="W705" s="223"/>
      <c r="X705" s="223"/>
      <c r="Y705" s="223"/>
      <c r="Z705" s="223"/>
      <c r="AA705" s="223"/>
      <c r="AB705" s="223"/>
      <c r="AC705" s="223"/>
      <c r="AD705" s="223"/>
      <c r="AE705" s="223"/>
      <c r="AF705" s="223"/>
      <c r="AG705" s="223"/>
      <c r="AJ705" s="18"/>
    </row>
    <row r="706" spans="2:36" x14ac:dyDescent="0.2">
      <c r="B706" s="223"/>
      <c r="C706" s="223"/>
      <c r="D706" s="223"/>
      <c r="E706" s="223"/>
      <c r="F706" s="364"/>
      <c r="G706" s="223"/>
      <c r="H706" s="223"/>
      <c r="I706" s="223"/>
      <c r="J706" s="223"/>
      <c r="K706" s="223"/>
      <c r="L706" s="223"/>
      <c r="M706" s="223"/>
      <c r="N706" s="223"/>
      <c r="O706" s="223"/>
      <c r="P706" s="223"/>
      <c r="Q706" s="223"/>
      <c r="R706" s="223"/>
      <c r="S706" s="223"/>
      <c r="T706" s="223"/>
      <c r="U706" s="223"/>
      <c r="V706" s="223"/>
      <c r="W706" s="223"/>
      <c r="X706" s="223"/>
      <c r="Y706" s="223"/>
      <c r="Z706" s="223"/>
      <c r="AA706" s="223"/>
      <c r="AB706" s="223"/>
      <c r="AC706" s="223"/>
      <c r="AD706" s="223"/>
      <c r="AE706" s="223"/>
      <c r="AF706" s="223"/>
      <c r="AG706" s="223"/>
      <c r="AJ706" s="18"/>
    </row>
    <row r="707" spans="2:36" x14ac:dyDescent="0.2">
      <c r="B707" s="223"/>
      <c r="C707" s="223"/>
      <c r="D707" s="223"/>
      <c r="E707" s="223"/>
      <c r="F707" s="364"/>
      <c r="G707" s="223"/>
      <c r="H707" s="223"/>
      <c r="I707" s="223"/>
      <c r="J707" s="223"/>
      <c r="K707" s="223"/>
      <c r="L707" s="223"/>
      <c r="M707" s="223"/>
      <c r="N707" s="223"/>
      <c r="O707" s="223"/>
      <c r="P707" s="223"/>
      <c r="Q707" s="223"/>
      <c r="R707" s="223"/>
      <c r="S707" s="223"/>
      <c r="T707" s="223"/>
      <c r="U707" s="223"/>
      <c r="V707" s="223"/>
      <c r="W707" s="223"/>
      <c r="X707" s="223"/>
      <c r="Y707" s="223"/>
      <c r="Z707" s="223"/>
      <c r="AA707" s="223"/>
      <c r="AB707" s="223"/>
      <c r="AC707" s="223"/>
      <c r="AD707" s="223"/>
      <c r="AE707" s="223"/>
      <c r="AF707" s="223"/>
      <c r="AG707" s="223"/>
      <c r="AJ707" s="18"/>
    </row>
    <row r="708" spans="2:36" x14ac:dyDescent="0.2">
      <c r="B708" s="223"/>
      <c r="C708" s="223"/>
      <c r="D708" s="223"/>
      <c r="E708" s="223"/>
      <c r="F708" s="364"/>
      <c r="G708" s="223"/>
      <c r="H708" s="223"/>
      <c r="I708" s="223"/>
      <c r="J708" s="223"/>
      <c r="K708" s="223"/>
      <c r="L708" s="223"/>
      <c r="M708" s="223"/>
      <c r="N708" s="223"/>
      <c r="O708" s="223"/>
      <c r="P708" s="223"/>
      <c r="Q708" s="223"/>
      <c r="R708" s="223"/>
      <c r="S708" s="223"/>
      <c r="T708" s="223"/>
      <c r="U708" s="223"/>
      <c r="V708" s="223"/>
      <c r="W708" s="223"/>
      <c r="X708" s="223"/>
      <c r="Y708" s="223"/>
      <c r="Z708" s="223"/>
      <c r="AA708" s="223"/>
      <c r="AB708" s="223"/>
      <c r="AC708" s="223"/>
      <c r="AD708" s="223"/>
      <c r="AE708" s="223"/>
      <c r="AF708" s="223"/>
      <c r="AG708" s="223"/>
      <c r="AJ708" s="18"/>
    </row>
    <row r="709" spans="2:36" x14ac:dyDescent="0.2">
      <c r="B709" s="223"/>
      <c r="C709" s="223"/>
      <c r="D709" s="223"/>
      <c r="E709" s="223"/>
      <c r="F709" s="364"/>
      <c r="G709" s="223"/>
      <c r="H709" s="223"/>
      <c r="I709" s="223"/>
      <c r="J709" s="223"/>
      <c r="K709" s="223"/>
      <c r="L709" s="223"/>
      <c r="M709" s="223"/>
      <c r="N709" s="223"/>
      <c r="O709" s="223"/>
      <c r="P709" s="223"/>
      <c r="Q709" s="223"/>
      <c r="R709" s="223"/>
      <c r="S709" s="223"/>
      <c r="T709" s="223"/>
      <c r="U709" s="223"/>
      <c r="V709" s="223"/>
      <c r="W709" s="223"/>
      <c r="X709" s="223"/>
      <c r="Y709" s="223"/>
      <c r="Z709" s="223"/>
      <c r="AA709" s="223"/>
      <c r="AB709" s="223"/>
      <c r="AC709" s="223"/>
      <c r="AD709" s="223"/>
      <c r="AE709" s="223"/>
      <c r="AF709" s="223"/>
      <c r="AG709" s="223"/>
      <c r="AJ709" s="18"/>
    </row>
    <row r="710" spans="2:36" x14ac:dyDescent="0.2">
      <c r="B710" s="223"/>
      <c r="C710" s="223"/>
      <c r="D710" s="223"/>
      <c r="E710" s="223"/>
      <c r="F710" s="364"/>
      <c r="G710" s="223"/>
      <c r="H710" s="223"/>
      <c r="I710" s="223"/>
      <c r="J710" s="223"/>
      <c r="K710" s="223"/>
      <c r="L710" s="223"/>
      <c r="M710" s="223"/>
      <c r="N710" s="223"/>
      <c r="O710" s="223"/>
      <c r="P710" s="223"/>
      <c r="Q710" s="223"/>
      <c r="R710" s="223"/>
      <c r="S710" s="223"/>
      <c r="T710" s="223"/>
      <c r="U710" s="223"/>
      <c r="V710" s="223"/>
      <c r="W710" s="223"/>
      <c r="X710" s="223"/>
      <c r="Y710" s="223"/>
      <c r="Z710" s="223"/>
      <c r="AA710" s="223"/>
      <c r="AB710" s="223"/>
      <c r="AC710" s="223"/>
      <c r="AD710" s="223"/>
      <c r="AE710" s="223"/>
      <c r="AF710" s="223"/>
      <c r="AG710" s="223"/>
      <c r="AJ710" s="18"/>
    </row>
    <row r="711" spans="2:36" x14ac:dyDescent="0.2">
      <c r="B711" s="223"/>
      <c r="C711" s="223"/>
      <c r="D711" s="223"/>
      <c r="E711" s="223"/>
      <c r="F711" s="364"/>
      <c r="G711" s="223"/>
      <c r="H711" s="223"/>
      <c r="I711" s="223"/>
      <c r="J711" s="223"/>
      <c r="K711" s="223"/>
      <c r="L711" s="223"/>
      <c r="M711" s="223"/>
      <c r="N711" s="223"/>
      <c r="O711" s="223"/>
      <c r="P711" s="223"/>
      <c r="Q711" s="223"/>
      <c r="R711" s="223"/>
      <c r="S711" s="223"/>
      <c r="T711" s="223"/>
      <c r="U711" s="223"/>
      <c r="V711" s="223"/>
      <c r="W711" s="223"/>
      <c r="X711" s="223"/>
      <c r="Y711" s="223"/>
      <c r="Z711" s="223"/>
      <c r="AA711" s="223"/>
      <c r="AB711" s="223"/>
      <c r="AC711" s="223"/>
      <c r="AD711" s="223"/>
      <c r="AE711" s="223"/>
      <c r="AF711" s="223"/>
      <c r="AG711" s="223"/>
      <c r="AJ711" s="18"/>
    </row>
    <row r="712" spans="2:36" x14ac:dyDescent="0.2">
      <c r="B712" s="223"/>
      <c r="C712" s="223"/>
      <c r="D712" s="223"/>
      <c r="E712" s="223"/>
      <c r="F712" s="364"/>
      <c r="G712" s="223"/>
      <c r="H712" s="223"/>
      <c r="I712" s="223"/>
      <c r="J712" s="223"/>
      <c r="K712" s="223"/>
      <c r="L712" s="223"/>
      <c r="M712" s="223"/>
      <c r="N712" s="223"/>
      <c r="O712" s="223"/>
      <c r="P712" s="223"/>
      <c r="Q712" s="223"/>
      <c r="R712" s="223"/>
      <c r="S712" s="223"/>
      <c r="T712" s="223"/>
      <c r="U712" s="223"/>
      <c r="V712" s="223"/>
      <c r="W712" s="223"/>
      <c r="X712" s="223"/>
      <c r="Y712" s="223"/>
      <c r="Z712" s="223"/>
      <c r="AA712" s="223"/>
      <c r="AB712" s="223"/>
      <c r="AC712" s="223"/>
      <c r="AD712" s="223"/>
      <c r="AE712" s="223"/>
      <c r="AF712" s="223"/>
      <c r="AG712" s="223"/>
      <c r="AJ712" s="18"/>
    </row>
    <row r="713" spans="2:36" x14ac:dyDescent="0.2">
      <c r="B713" s="223"/>
      <c r="C713" s="223"/>
      <c r="D713" s="223"/>
      <c r="E713" s="223"/>
      <c r="F713" s="364"/>
      <c r="G713" s="223"/>
      <c r="H713" s="223"/>
      <c r="I713" s="223"/>
      <c r="J713" s="223"/>
      <c r="K713" s="223"/>
      <c r="L713" s="223"/>
      <c r="M713" s="223"/>
      <c r="N713" s="223"/>
      <c r="O713" s="223"/>
      <c r="P713" s="223"/>
      <c r="Q713" s="223"/>
      <c r="R713" s="223"/>
      <c r="S713" s="223"/>
      <c r="T713" s="223"/>
      <c r="U713" s="223"/>
      <c r="V713" s="223"/>
      <c r="W713" s="223"/>
      <c r="X713" s="223"/>
      <c r="Y713" s="223"/>
      <c r="Z713" s="223"/>
      <c r="AA713" s="223"/>
      <c r="AB713" s="223"/>
      <c r="AC713" s="223"/>
      <c r="AD713" s="223"/>
      <c r="AE713" s="223"/>
      <c r="AF713" s="223"/>
      <c r="AG713" s="223"/>
      <c r="AJ713" s="18"/>
    </row>
    <row r="714" spans="2:36" x14ac:dyDescent="0.2">
      <c r="B714" s="223"/>
      <c r="C714" s="223"/>
      <c r="D714" s="223"/>
      <c r="E714" s="223"/>
      <c r="F714" s="364"/>
      <c r="G714" s="223"/>
      <c r="H714" s="223"/>
      <c r="I714" s="223"/>
      <c r="J714" s="223"/>
      <c r="K714" s="223"/>
      <c r="L714" s="223"/>
      <c r="M714" s="223"/>
      <c r="N714" s="223"/>
      <c r="O714" s="223"/>
      <c r="P714" s="223"/>
      <c r="Q714" s="223"/>
      <c r="R714" s="223"/>
      <c r="S714" s="223"/>
      <c r="T714" s="223"/>
      <c r="U714" s="223"/>
      <c r="V714" s="223"/>
      <c r="W714" s="223"/>
      <c r="X714" s="223"/>
      <c r="Y714" s="223"/>
      <c r="Z714" s="223"/>
      <c r="AA714" s="223"/>
      <c r="AB714" s="223"/>
      <c r="AC714" s="223"/>
      <c r="AD714" s="223"/>
      <c r="AE714" s="223"/>
      <c r="AF714" s="223"/>
      <c r="AG714" s="223"/>
      <c r="AJ714" s="18"/>
    </row>
    <row r="715" spans="2:36" x14ac:dyDescent="0.2">
      <c r="B715" s="223"/>
      <c r="C715" s="223"/>
      <c r="D715" s="223"/>
      <c r="E715" s="223"/>
      <c r="F715" s="364"/>
      <c r="G715" s="223"/>
      <c r="H715" s="223"/>
      <c r="I715" s="223"/>
      <c r="J715" s="223"/>
      <c r="K715" s="223"/>
      <c r="L715" s="223"/>
      <c r="M715" s="223"/>
      <c r="N715" s="223"/>
      <c r="O715" s="223"/>
      <c r="P715" s="223"/>
      <c r="Q715" s="223"/>
      <c r="R715" s="223"/>
      <c r="S715" s="223"/>
      <c r="T715" s="223"/>
      <c r="U715" s="223"/>
      <c r="V715" s="223"/>
      <c r="W715" s="223"/>
      <c r="X715" s="223"/>
      <c r="Y715" s="223"/>
      <c r="Z715" s="223"/>
      <c r="AA715" s="223"/>
      <c r="AB715" s="223"/>
      <c r="AC715" s="223"/>
      <c r="AD715" s="223"/>
      <c r="AE715" s="223"/>
      <c r="AF715" s="223"/>
      <c r="AG715" s="223"/>
      <c r="AJ715" s="18"/>
    </row>
    <row r="716" spans="2:36" x14ac:dyDescent="0.2">
      <c r="B716" s="223"/>
      <c r="C716" s="223"/>
      <c r="D716" s="223"/>
      <c r="E716" s="223"/>
      <c r="F716" s="364"/>
      <c r="G716" s="223"/>
      <c r="H716" s="223"/>
      <c r="I716" s="223"/>
      <c r="J716" s="223"/>
      <c r="K716" s="223"/>
      <c r="L716" s="223"/>
      <c r="M716" s="223"/>
      <c r="N716" s="223"/>
      <c r="O716" s="223"/>
      <c r="P716" s="223"/>
      <c r="Q716" s="223"/>
      <c r="R716" s="223"/>
      <c r="S716" s="223"/>
      <c r="T716" s="223"/>
      <c r="U716" s="223"/>
      <c r="V716" s="223"/>
      <c r="W716" s="223"/>
      <c r="X716" s="223"/>
      <c r="Y716" s="223"/>
      <c r="Z716" s="223"/>
      <c r="AA716" s="223"/>
      <c r="AB716" s="223"/>
      <c r="AC716" s="223"/>
      <c r="AD716" s="223"/>
      <c r="AE716" s="223"/>
      <c r="AF716" s="223"/>
      <c r="AG716" s="223"/>
      <c r="AJ716" s="18"/>
    </row>
    <row r="717" spans="2:36" x14ac:dyDescent="0.2">
      <c r="B717" s="223"/>
      <c r="C717" s="223"/>
      <c r="D717" s="223"/>
      <c r="E717" s="223"/>
      <c r="F717" s="364"/>
      <c r="G717" s="223"/>
      <c r="H717" s="223"/>
      <c r="I717" s="223"/>
      <c r="J717" s="223"/>
      <c r="K717" s="223"/>
      <c r="L717" s="223"/>
      <c r="M717" s="223"/>
      <c r="N717" s="223"/>
      <c r="O717" s="223"/>
      <c r="P717" s="223"/>
      <c r="Q717" s="223"/>
      <c r="R717" s="223"/>
      <c r="S717" s="223"/>
      <c r="T717" s="223"/>
      <c r="U717" s="223"/>
      <c r="V717" s="223"/>
      <c r="W717" s="223"/>
      <c r="X717" s="223"/>
      <c r="Y717" s="223"/>
      <c r="Z717" s="223"/>
      <c r="AA717" s="223"/>
      <c r="AB717" s="223"/>
      <c r="AC717" s="223"/>
      <c r="AD717" s="223"/>
      <c r="AE717" s="223"/>
      <c r="AF717" s="223"/>
      <c r="AG717" s="223"/>
      <c r="AJ717" s="18"/>
    </row>
    <row r="718" spans="2:36" x14ac:dyDescent="0.2">
      <c r="B718" s="223"/>
      <c r="C718" s="223"/>
      <c r="D718" s="223"/>
      <c r="E718" s="223"/>
      <c r="F718" s="364"/>
      <c r="G718" s="223"/>
      <c r="H718" s="223"/>
      <c r="I718" s="223"/>
      <c r="J718" s="223"/>
      <c r="K718" s="223"/>
      <c r="L718" s="223"/>
      <c r="M718" s="223"/>
      <c r="N718" s="223"/>
      <c r="O718" s="223"/>
      <c r="P718" s="223"/>
      <c r="Q718" s="223"/>
      <c r="R718" s="223"/>
      <c r="S718" s="223"/>
      <c r="T718" s="223"/>
      <c r="U718" s="223"/>
      <c r="V718" s="223"/>
      <c r="W718" s="223"/>
      <c r="X718" s="223"/>
      <c r="Y718" s="223"/>
      <c r="Z718" s="223"/>
      <c r="AA718" s="223"/>
      <c r="AB718" s="223"/>
      <c r="AC718" s="223"/>
      <c r="AD718" s="223"/>
      <c r="AE718" s="223"/>
      <c r="AF718" s="223"/>
      <c r="AG718" s="223"/>
      <c r="AJ718" s="18"/>
    </row>
    <row r="719" spans="2:36" x14ac:dyDescent="0.2">
      <c r="B719" s="223"/>
      <c r="C719" s="223"/>
      <c r="D719" s="223"/>
      <c r="E719" s="223"/>
      <c r="F719" s="364"/>
      <c r="G719" s="223"/>
      <c r="H719" s="223"/>
      <c r="I719" s="223"/>
      <c r="J719" s="223"/>
      <c r="K719" s="223"/>
      <c r="L719" s="223"/>
      <c r="M719" s="223"/>
      <c r="N719" s="223"/>
      <c r="O719" s="223"/>
      <c r="P719" s="223"/>
      <c r="Q719" s="223"/>
      <c r="R719" s="223"/>
      <c r="S719" s="223"/>
      <c r="T719" s="223"/>
      <c r="U719" s="223"/>
      <c r="V719" s="223"/>
      <c r="W719" s="223"/>
      <c r="X719" s="223"/>
      <c r="Y719" s="223"/>
      <c r="Z719" s="223"/>
      <c r="AA719" s="223"/>
      <c r="AB719" s="223"/>
      <c r="AC719" s="223"/>
      <c r="AD719" s="223"/>
      <c r="AE719" s="223"/>
      <c r="AF719" s="223"/>
      <c r="AG719" s="223"/>
      <c r="AJ719" s="18"/>
    </row>
    <row r="720" spans="2:36" x14ac:dyDescent="0.2">
      <c r="B720" s="223"/>
      <c r="C720" s="223"/>
      <c r="D720" s="223"/>
      <c r="E720" s="223"/>
      <c r="F720" s="364"/>
      <c r="G720" s="223"/>
      <c r="H720" s="223"/>
      <c r="I720" s="223"/>
      <c r="J720" s="223"/>
      <c r="K720" s="223"/>
      <c r="L720" s="223"/>
      <c r="M720" s="223"/>
      <c r="N720" s="223"/>
      <c r="O720" s="223"/>
      <c r="P720" s="223"/>
      <c r="Q720" s="223"/>
      <c r="R720" s="223"/>
      <c r="S720" s="223"/>
      <c r="T720" s="223"/>
      <c r="U720" s="223"/>
      <c r="V720" s="223"/>
      <c r="W720" s="223"/>
      <c r="X720" s="223"/>
      <c r="Y720" s="223"/>
      <c r="Z720" s="223"/>
      <c r="AA720" s="223"/>
      <c r="AB720" s="223"/>
      <c r="AC720" s="223"/>
      <c r="AD720" s="223"/>
      <c r="AE720" s="223"/>
      <c r="AF720" s="223"/>
      <c r="AG720" s="223"/>
      <c r="AJ720" s="18"/>
    </row>
    <row r="721" spans="2:36" x14ac:dyDescent="0.2">
      <c r="B721" s="223"/>
      <c r="C721" s="223"/>
      <c r="D721" s="223"/>
      <c r="E721" s="223"/>
      <c r="F721" s="364"/>
      <c r="G721" s="223"/>
      <c r="H721" s="223"/>
      <c r="I721" s="223"/>
      <c r="J721" s="223"/>
      <c r="K721" s="223"/>
      <c r="L721" s="223"/>
      <c r="M721" s="223"/>
      <c r="N721" s="223"/>
      <c r="O721" s="223"/>
      <c r="P721" s="223"/>
      <c r="Q721" s="223"/>
      <c r="R721" s="223"/>
      <c r="S721" s="223"/>
      <c r="T721" s="223"/>
      <c r="U721" s="223"/>
      <c r="V721" s="223"/>
      <c r="W721" s="223"/>
      <c r="X721" s="223"/>
      <c r="Y721" s="223"/>
      <c r="Z721" s="223"/>
      <c r="AA721" s="223"/>
      <c r="AB721" s="223"/>
      <c r="AC721" s="223"/>
      <c r="AD721" s="223"/>
      <c r="AE721" s="223"/>
      <c r="AF721" s="223"/>
      <c r="AG721" s="223"/>
      <c r="AJ721" s="18"/>
    </row>
    <row r="722" spans="2:36" x14ac:dyDescent="0.2">
      <c r="B722" s="223"/>
      <c r="C722" s="223"/>
      <c r="D722" s="223"/>
      <c r="E722" s="223"/>
      <c r="F722" s="364"/>
      <c r="G722" s="223"/>
      <c r="H722" s="223"/>
      <c r="I722" s="223"/>
      <c r="J722" s="223"/>
      <c r="K722" s="223"/>
      <c r="L722" s="223"/>
      <c r="M722" s="223"/>
      <c r="N722" s="223"/>
      <c r="O722" s="223"/>
      <c r="P722" s="223"/>
      <c r="Q722" s="223"/>
      <c r="R722" s="223"/>
      <c r="S722" s="223"/>
      <c r="T722" s="223"/>
      <c r="U722" s="223"/>
      <c r="V722" s="223"/>
      <c r="W722" s="223"/>
      <c r="X722" s="223"/>
      <c r="Y722" s="223"/>
      <c r="Z722" s="223"/>
      <c r="AA722" s="223"/>
      <c r="AB722" s="223"/>
      <c r="AC722" s="223"/>
      <c r="AD722" s="223"/>
      <c r="AE722" s="223"/>
      <c r="AF722" s="223"/>
      <c r="AG722" s="223"/>
      <c r="AJ722" s="18"/>
    </row>
    <row r="723" spans="2:36" x14ac:dyDescent="0.2">
      <c r="B723" s="223"/>
      <c r="C723" s="223"/>
      <c r="D723" s="223"/>
      <c r="E723" s="223"/>
      <c r="F723" s="364"/>
      <c r="G723" s="223"/>
      <c r="H723" s="223"/>
      <c r="I723" s="223"/>
      <c r="J723" s="223"/>
      <c r="K723" s="223"/>
      <c r="L723" s="223"/>
      <c r="M723" s="223"/>
      <c r="N723" s="223"/>
      <c r="O723" s="223"/>
      <c r="P723" s="223"/>
      <c r="Q723" s="223"/>
      <c r="R723" s="223"/>
      <c r="S723" s="223"/>
      <c r="T723" s="223"/>
      <c r="U723" s="223"/>
      <c r="V723" s="223"/>
      <c r="W723" s="223"/>
      <c r="X723" s="223"/>
      <c r="Y723" s="223"/>
      <c r="Z723" s="223"/>
      <c r="AA723" s="223"/>
      <c r="AB723" s="223"/>
      <c r="AC723" s="223"/>
      <c r="AD723" s="223"/>
      <c r="AE723" s="223"/>
      <c r="AF723" s="223"/>
      <c r="AG723" s="223"/>
      <c r="AJ723" s="18"/>
    </row>
    <row r="724" spans="2:36" x14ac:dyDescent="0.2">
      <c r="B724" s="223"/>
      <c r="C724" s="223"/>
      <c r="D724" s="223"/>
      <c r="E724" s="223"/>
      <c r="F724" s="364"/>
      <c r="G724" s="223"/>
      <c r="H724" s="223"/>
      <c r="I724" s="223"/>
      <c r="J724" s="223"/>
      <c r="K724" s="223"/>
      <c r="L724" s="223"/>
      <c r="M724" s="223"/>
      <c r="N724" s="223"/>
      <c r="O724" s="223"/>
      <c r="P724" s="223"/>
      <c r="Q724" s="223"/>
      <c r="R724" s="223"/>
      <c r="S724" s="223"/>
      <c r="T724" s="223"/>
      <c r="U724" s="223"/>
      <c r="V724" s="223"/>
      <c r="W724" s="223"/>
      <c r="X724" s="223"/>
      <c r="Y724" s="223"/>
      <c r="Z724" s="223"/>
      <c r="AA724" s="223"/>
      <c r="AB724" s="223"/>
      <c r="AC724" s="223"/>
      <c r="AD724" s="223"/>
      <c r="AE724" s="223"/>
      <c r="AF724" s="223"/>
      <c r="AG724" s="223"/>
      <c r="AJ724" s="18"/>
    </row>
    <row r="725" spans="2:36" x14ac:dyDescent="0.2">
      <c r="B725" s="223"/>
      <c r="C725" s="223"/>
      <c r="D725" s="223"/>
      <c r="E725" s="223"/>
      <c r="F725" s="364"/>
      <c r="G725" s="223"/>
      <c r="H725" s="223"/>
      <c r="I725" s="223"/>
      <c r="J725" s="223"/>
      <c r="K725" s="223"/>
      <c r="L725" s="223"/>
      <c r="M725" s="223"/>
      <c r="N725" s="223"/>
      <c r="O725" s="223"/>
      <c r="P725" s="223"/>
      <c r="Q725" s="223"/>
      <c r="R725" s="223"/>
      <c r="S725" s="223"/>
      <c r="T725" s="223"/>
      <c r="U725" s="223"/>
      <c r="V725" s="223"/>
      <c r="W725" s="223"/>
      <c r="X725" s="223"/>
      <c r="Y725" s="223"/>
      <c r="Z725" s="223"/>
      <c r="AA725" s="223"/>
      <c r="AB725" s="223"/>
      <c r="AC725" s="223"/>
      <c r="AD725" s="223"/>
      <c r="AE725" s="223"/>
      <c r="AF725" s="223"/>
      <c r="AG725" s="223"/>
      <c r="AJ725" s="18"/>
    </row>
    <row r="726" spans="2:36" x14ac:dyDescent="0.2">
      <c r="B726" s="223"/>
      <c r="C726" s="223"/>
      <c r="D726" s="223"/>
      <c r="E726" s="223"/>
      <c r="F726" s="364"/>
      <c r="G726" s="223"/>
      <c r="H726" s="223"/>
      <c r="I726" s="223"/>
      <c r="J726" s="223"/>
      <c r="K726" s="223"/>
      <c r="L726" s="223"/>
      <c r="M726" s="223"/>
      <c r="N726" s="223"/>
      <c r="O726" s="223"/>
      <c r="P726" s="223"/>
      <c r="Q726" s="223"/>
      <c r="R726" s="223"/>
      <c r="S726" s="223"/>
      <c r="T726" s="223"/>
      <c r="U726" s="223"/>
      <c r="V726" s="223"/>
      <c r="W726" s="223"/>
      <c r="X726" s="223"/>
      <c r="Y726" s="223"/>
      <c r="Z726" s="223"/>
      <c r="AA726" s="223"/>
      <c r="AB726" s="223"/>
      <c r="AC726" s="223"/>
      <c r="AD726" s="223"/>
      <c r="AE726" s="223"/>
      <c r="AF726" s="223"/>
      <c r="AG726" s="223"/>
      <c r="AJ726" s="18"/>
    </row>
    <row r="727" spans="2:36" x14ac:dyDescent="0.2">
      <c r="B727" s="223"/>
      <c r="C727" s="223"/>
      <c r="D727" s="223"/>
      <c r="E727" s="223"/>
      <c r="F727" s="364"/>
      <c r="G727" s="223"/>
      <c r="H727" s="223"/>
      <c r="I727" s="223"/>
      <c r="J727" s="223"/>
      <c r="K727" s="223"/>
      <c r="L727" s="223"/>
      <c r="M727" s="223"/>
      <c r="N727" s="223"/>
      <c r="O727" s="223"/>
      <c r="P727" s="223"/>
      <c r="Q727" s="223"/>
      <c r="R727" s="223"/>
      <c r="S727" s="223"/>
      <c r="T727" s="223"/>
      <c r="U727" s="223"/>
      <c r="V727" s="223"/>
      <c r="W727" s="223"/>
      <c r="X727" s="223"/>
      <c r="Y727" s="223"/>
      <c r="Z727" s="223"/>
      <c r="AA727" s="223"/>
      <c r="AB727" s="223"/>
      <c r="AC727" s="223"/>
      <c r="AD727" s="223"/>
      <c r="AE727" s="223"/>
      <c r="AF727" s="223"/>
      <c r="AG727" s="223"/>
      <c r="AJ727" s="18"/>
    </row>
    <row r="728" spans="2:36" x14ac:dyDescent="0.2">
      <c r="B728" s="223"/>
      <c r="C728" s="223"/>
      <c r="D728" s="223"/>
      <c r="E728" s="223"/>
      <c r="F728" s="364"/>
      <c r="G728" s="223"/>
      <c r="H728" s="223"/>
      <c r="I728" s="223"/>
      <c r="J728" s="223"/>
      <c r="K728" s="223"/>
      <c r="L728" s="223"/>
      <c r="M728" s="223"/>
      <c r="N728" s="223"/>
      <c r="O728" s="223"/>
      <c r="P728" s="223"/>
      <c r="Q728" s="223"/>
      <c r="R728" s="223"/>
      <c r="S728" s="223"/>
      <c r="T728" s="223"/>
      <c r="U728" s="223"/>
      <c r="V728" s="223"/>
      <c r="W728" s="223"/>
      <c r="X728" s="223"/>
      <c r="Y728" s="223"/>
      <c r="Z728" s="223"/>
      <c r="AA728" s="223"/>
      <c r="AB728" s="223"/>
      <c r="AC728" s="223"/>
      <c r="AD728" s="223"/>
      <c r="AE728" s="223"/>
      <c r="AF728" s="223"/>
      <c r="AG728" s="223"/>
      <c r="AJ728" s="18"/>
    </row>
    <row r="729" spans="2:36" x14ac:dyDescent="0.2">
      <c r="B729" s="223"/>
      <c r="C729" s="223"/>
      <c r="D729" s="223"/>
      <c r="E729" s="223"/>
      <c r="F729" s="364"/>
      <c r="G729" s="223"/>
      <c r="H729" s="223"/>
      <c r="I729" s="223"/>
      <c r="J729" s="223"/>
      <c r="K729" s="223"/>
      <c r="L729" s="223"/>
      <c r="M729" s="223"/>
      <c r="N729" s="223"/>
      <c r="O729" s="223"/>
      <c r="P729" s="223"/>
      <c r="Q729" s="223"/>
      <c r="R729" s="223"/>
      <c r="S729" s="223"/>
      <c r="T729" s="223"/>
      <c r="U729" s="223"/>
      <c r="V729" s="223"/>
      <c r="W729" s="223"/>
      <c r="X729" s="223"/>
      <c r="Y729" s="223"/>
      <c r="Z729" s="223"/>
      <c r="AA729" s="223"/>
      <c r="AB729" s="223"/>
      <c r="AC729" s="223"/>
      <c r="AD729" s="223"/>
      <c r="AE729" s="223"/>
      <c r="AF729" s="223"/>
      <c r="AG729" s="223"/>
      <c r="AJ729" s="18"/>
    </row>
    <row r="730" spans="2:36" x14ac:dyDescent="0.2">
      <c r="B730" s="223"/>
      <c r="C730" s="223"/>
      <c r="D730" s="223"/>
      <c r="E730" s="223"/>
      <c r="F730" s="364"/>
      <c r="G730" s="223"/>
      <c r="H730" s="223"/>
      <c r="I730" s="223"/>
      <c r="J730" s="223"/>
      <c r="K730" s="223"/>
      <c r="L730" s="223"/>
      <c r="M730" s="223"/>
      <c r="N730" s="223"/>
      <c r="O730" s="223"/>
      <c r="P730" s="223"/>
      <c r="Q730" s="223"/>
      <c r="R730" s="223"/>
      <c r="S730" s="223"/>
      <c r="T730" s="223"/>
      <c r="U730" s="223"/>
      <c r="V730" s="223"/>
      <c r="W730" s="223"/>
      <c r="X730" s="223"/>
      <c r="Y730" s="223"/>
      <c r="Z730" s="223"/>
      <c r="AA730" s="223"/>
      <c r="AB730" s="223"/>
      <c r="AC730" s="223"/>
      <c r="AD730" s="223"/>
      <c r="AE730" s="223"/>
      <c r="AF730" s="223"/>
      <c r="AG730" s="223"/>
      <c r="AJ730" s="18"/>
    </row>
    <row r="731" spans="2:36" x14ac:dyDescent="0.2">
      <c r="B731" s="223"/>
      <c r="C731" s="223"/>
      <c r="D731" s="223"/>
      <c r="E731" s="223"/>
      <c r="F731" s="364"/>
      <c r="G731" s="223"/>
      <c r="H731" s="223"/>
      <c r="I731" s="223"/>
      <c r="J731" s="223"/>
      <c r="K731" s="223"/>
      <c r="L731" s="223"/>
      <c r="M731" s="223"/>
      <c r="N731" s="223"/>
      <c r="O731" s="223"/>
      <c r="P731" s="223"/>
      <c r="Q731" s="223"/>
      <c r="R731" s="223"/>
      <c r="S731" s="223"/>
      <c r="T731" s="223"/>
      <c r="U731" s="223"/>
      <c r="V731" s="223"/>
      <c r="W731" s="223"/>
      <c r="X731" s="223"/>
      <c r="Y731" s="223"/>
      <c r="Z731" s="223"/>
      <c r="AA731" s="223"/>
      <c r="AB731" s="223"/>
      <c r="AC731" s="223"/>
      <c r="AD731" s="223"/>
      <c r="AE731" s="223"/>
      <c r="AF731" s="223"/>
      <c r="AG731" s="223"/>
      <c r="AJ731" s="18"/>
    </row>
    <row r="732" spans="2:36" x14ac:dyDescent="0.2">
      <c r="B732" s="223"/>
      <c r="C732" s="223"/>
      <c r="D732" s="223"/>
      <c r="E732" s="223"/>
      <c r="F732" s="364"/>
      <c r="G732" s="223"/>
      <c r="H732" s="223"/>
      <c r="I732" s="223"/>
      <c r="J732" s="223"/>
      <c r="K732" s="223"/>
      <c r="L732" s="223"/>
      <c r="M732" s="223"/>
      <c r="N732" s="223"/>
      <c r="O732" s="223"/>
      <c r="P732" s="223"/>
      <c r="Q732" s="223"/>
      <c r="R732" s="223"/>
      <c r="S732" s="223"/>
      <c r="T732" s="223"/>
      <c r="U732" s="223"/>
      <c r="V732" s="223"/>
      <c r="W732" s="223"/>
      <c r="X732" s="223"/>
      <c r="Y732" s="223"/>
      <c r="Z732" s="223"/>
      <c r="AA732" s="223"/>
      <c r="AB732" s="223"/>
      <c r="AC732" s="223"/>
      <c r="AD732" s="223"/>
      <c r="AE732" s="223"/>
      <c r="AF732" s="223"/>
      <c r="AG732" s="223"/>
      <c r="AJ732" s="18"/>
    </row>
    <row r="733" spans="2:36" x14ac:dyDescent="0.2">
      <c r="B733" s="223"/>
      <c r="C733" s="223"/>
      <c r="D733" s="223"/>
      <c r="E733" s="223"/>
      <c r="F733" s="364"/>
      <c r="G733" s="223"/>
      <c r="H733" s="223"/>
      <c r="I733" s="223"/>
      <c r="J733" s="223"/>
      <c r="K733" s="223"/>
      <c r="L733" s="223"/>
      <c r="M733" s="223"/>
      <c r="N733" s="223"/>
      <c r="O733" s="223"/>
      <c r="P733" s="223"/>
      <c r="Q733" s="223"/>
      <c r="R733" s="223"/>
      <c r="S733" s="223"/>
      <c r="T733" s="223"/>
      <c r="U733" s="223"/>
      <c r="V733" s="223"/>
      <c r="W733" s="223"/>
      <c r="X733" s="223"/>
      <c r="Y733" s="223"/>
      <c r="Z733" s="223"/>
      <c r="AA733" s="223"/>
      <c r="AB733" s="223"/>
      <c r="AC733" s="223"/>
      <c r="AD733" s="223"/>
      <c r="AE733" s="223"/>
      <c r="AF733" s="223"/>
      <c r="AG733" s="223"/>
      <c r="AJ733" s="18"/>
    </row>
    <row r="734" spans="2:36" x14ac:dyDescent="0.2">
      <c r="B734" s="223"/>
      <c r="C734" s="223"/>
      <c r="D734" s="223"/>
      <c r="E734" s="223"/>
      <c r="F734" s="364"/>
      <c r="G734" s="223"/>
      <c r="H734" s="223"/>
      <c r="I734" s="223"/>
      <c r="J734" s="223"/>
      <c r="K734" s="223"/>
      <c r="L734" s="223"/>
      <c r="M734" s="223"/>
      <c r="N734" s="223"/>
      <c r="O734" s="223"/>
      <c r="P734" s="223"/>
      <c r="Q734" s="223"/>
      <c r="R734" s="223"/>
      <c r="S734" s="223"/>
      <c r="T734" s="223"/>
      <c r="U734" s="223"/>
      <c r="V734" s="223"/>
      <c r="W734" s="223"/>
      <c r="X734" s="223"/>
      <c r="Y734" s="223"/>
      <c r="Z734" s="223"/>
      <c r="AA734" s="223"/>
      <c r="AB734" s="223"/>
      <c r="AC734" s="223"/>
      <c r="AD734" s="223"/>
      <c r="AE734" s="223"/>
      <c r="AF734" s="223"/>
      <c r="AG734" s="223"/>
      <c r="AJ734" s="18"/>
    </row>
    <row r="735" spans="2:36" x14ac:dyDescent="0.2">
      <c r="B735" s="223"/>
      <c r="C735" s="223"/>
      <c r="D735" s="223"/>
      <c r="E735" s="223"/>
      <c r="F735" s="364"/>
      <c r="G735" s="223"/>
      <c r="H735" s="223"/>
      <c r="I735" s="223"/>
      <c r="J735" s="223"/>
      <c r="K735" s="223"/>
      <c r="L735" s="223"/>
      <c r="M735" s="223"/>
      <c r="N735" s="223"/>
      <c r="O735" s="223"/>
      <c r="P735" s="223"/>
      <c r="Q735" s="223"/>
      <c r="R735" s="223"/>
      <c r="S735" s="223"/>
      <c r="T735" s="223"/>
      <c r="U735" s="223"/>
      <c r="V735" s="223"/>
      <c r="W735" s="223"/>
      <c r="X735" s="223"/>
      <c r="Y735" s="223"/>
      <c r="Z735" s="223"/>
      <c r="AA735" s="223"/>
      <c r="AB735" s="223"/>
      <c r="AC735" s="223"/>
      <c r="AD735" s="223"/>
      <c r="AE735" s="223"/>
      <c r="AF735" s="223"/>
      <c r="AG735" s="223"/>
      <c r="AJ735" s="18"/>
    </row>
    <row r="736" spans="2:36" x14ac:dyDescent="0.2">
      <c r="B736" s="223"/>
      <c r="C736" s="223"/>
      <c r="D736" s="223"/>
      <c r="E736" s="223"/>
      <c r="F736" s="364"/>
      <c r="G736" s="223"/>
      <c r="H736" s="223"/>
      <c r="I736" s="223"/>
      <c r="J736" s="223"/>
      <c r="K736" s="223"/>
      <c r="L736" s="223"/>
      <c r="M736" s="223"/>
      <c r="N736" s="223"/>
      <c r="O736" s="223"/>
      <c r="P736" s="223"/>
      <c r="Q736" s="223"/>
      <c r="R736" s="223"/>
      <c r="S736" s="223"/>
      <c r="T736" s="223"/>
      <c r="U736" s="223"/>
      <c r="V736" s="223"/>
      <c r="W736" s="223"/>
      <c r="X736" s="223"/>
      <c r="Y736" s="223"/>
      <c r="Z736" s="223"/>
      <c r="AA736" s="223"/>
      <c r="AB736" s="223"/>
      <c r="AC736" s="223"/>
      <c r="AD736" s="223"/>
      <c r="AE736" s="223"/>
      <c r="AF736" s="223"/>
      <c r="AG736" s="223"/>
      <c r="AJ736" s="18"/>
    </row>
    <row r="737" spans="2:36" x14ac:dyDescent="0.2">
      <c r="B737" s="223"/>
      <c r="C737" s="223"/>
      <c r="D737" s="223"/>
      <c r="E737" s="223"/>
      <c r="F737" s="364"/>
      <c r="G737" s="223"/>
      <c r="H737" s="223"/>
      <c r="I737" s="223"/>
      <c r="J737" s="223"/>
      <c r="K737" s="223"/>
      <c r="L737" s="223"/>
      <c r="M737" s="223"/>
      <c r="N737" s="223"/>
      <c r="O737" s="223"/>
      <c r="P737" s="223"/>
      <c r="Q737" s="223"/>
      <c r="R737" s="223"/>
      <c r="S737" s="223"/>
      <c r="T737" s="223"/>
      <c r="U737" s="223"/>
      <c r="V737" s="223"/>
      <c r="W737" s="223"/>
      <c r="X737" s="223"/>
      <c r="Y737" s="223"/>
      <c r="Z737" s="223"/>
      <c r="AA737" s="223"/>
      <c r="AB737" s="223"/>
      <c r="AC737" s="223"/>
      <c r="AD737" s="223"/>
      <c r="AE737" s="223"/>
      <c r="AF737" s="223"/>
      <c r="AG737" s="223"/>
      <c r="AJ737" s="18"/>
    </row>
    <row r="738" spans="2:36" x14ac:dyDescent="0.2">
      <c r="B738" s="223"/>
      <c r="C738" s="223"/>
      <c r="D738" s="223"/>
      <c r="E738" s="223"/>
      <c r="F738" s="364"/>
      <c r="G738" s="223"/>
      <c r="H738" s="223"/>
      <c r="I738" s="223"/>
      <c r="J738" s="223"/>
      <c r="K738" s="223"/>
      <c r="L738" s="223"/>
      <c r="M738" s="223"/>
      <c r="N738" s="223"/>
      <c r="O738" s="223"/>
      <c r="P738" s="223"/>
      <c r="Q738" s="223"/>
      <c r="R738" s="223"/>
      <c r="S738" s="223"/>
      <c r="T738" s="223"/>
      <c r="U738" s="223"/>
      <c r="V738" s="223"/>
      <c r="W738" s="223"/>
      <c r="X738" s="223"/>
      <c r="Y738" s="223"/>
      <c r="Z738" s="223"/>
      <c r="AA738" s="223"/>
      <c r="AB738" s="223"/>
      <c r="AC738" s="223"/>
      <c r="AD738" s="223"/>
      <c r="AE738" s="223"/>
      <c r="AF738" s="223"/>
      <c r="AG738" s="223"/>
      <c r="AJ738" s="18"/>
    </row>
    <row r="739" spans="2:36" x14ac:dyDescent="0.2">
      <c r="B739" s="223"/>
      <c r="C739" s="223"/>
      <c r="D739" s="223"/>
      <c r="E739" s="223"/>
      <c r="F739" s="364"/>
      <c r="G739" s="223"/>
      <c r="H739" s="223"/>
      <c r="I739" s="223"/>
      <c r="J739" s="223"/>
      <c r="K739" s="223"/>
      <c r="L739" s="223"/>
      <c r="M739" s="223"/>
      <c r="N739" s="223"/>
      <c r="O739" s="223"/>
      <c r="P739" s="223"/>
      <c r="Q739" s="223"/>
      <c r="R739" s="223"/>
      <c r="S739" s="223"/>
      <c r="T739" s="223"/>
      <c r="U739" s="223"/>
      <c r="V739" s="223"/>
      <c r="W739" s="223"/>
      <c r="X739" s="223"/>
      <c r="Y739" s="223"/>
      <c r="Z739" s="223"/>
      <c r="AA739" s="223"/>
      <c r="AB739" s="223"/>
      <c r="AC739" s="223"/>
      <c r="AD739" s="223"/>
      <c r="AE739" s="223"/>
      <c r="AF739" s="223"/>
      <c r="AG739" s="223"/>
      <c r="AJ739" s="18"/>
    </row>
    <row r="740" spans="2:36" x14ac:dyDescent="0.2">
      <c r="B740" s="223"/>
      <c r="C740" s="223"/>
      <c r="D740" s="223"/>
      <c r="E740" s="223"/>
      <c r="F740" s="364"/>
      <c r="G740" s="223"/>
      <c r="H740" s="223"/>
      <c r="I740" s="223"/>
      <c r="J740" s="223"/>
      <c r="K740" s="223"/>
      <c r="L740" s="223"/>
      <c r="M740" s="223"/>
      <c r="N740" s="223"/>
      <c r="O740" s="223"/>
      <c r="P740" s="223"/>
      <c r="Q740" s="223"/>
      <c r="R740" s="223"/>
      <c r="S740" s="223"/>
      <c r="T740" s="223"/>
      <c r="U740" s="223"/>
      <c r="V740" s="223"/>
      <c r="W740" s="223"/>
      <c r="X740" s="223"/>
      <c r="Y740" s="223"/>
      <c r="Z740" s="223"/>
      <c r="AA740" s="223"/>
      <c r="AB740" s="223"/>
      <c r="AC740" s="223"/>
      <c r="AD740" s="223"/>
      <c r="AE740" s="223"/>
      <c r="AF740" s="223"/>
      <c r="AG740" s="223"/>
      <c r="AJ740" s="18"/>
    </row>
    <row r="741" spans="2:36" x14ac:dyDescent="0.2">
      <c r="B741" s="223"/>
      <c r="C741" s="223"/>
      <c r="D741" s="223"/>
      <c r="E741" s="223"/>
      <c r="F741" s="364"/>
      <c r="G741" s="223"/>
      <c r="H741" s="223"/>
      <c r="I741" s="223"/>
      <c r="J741" s="223"/>
      <c r="K741" s="223"/>
      <c r="L741" s="223"/>
      <c r="M741" s="223"/>
      <c r="N741" s="223"/>
      <c r="O741" s="223"/>
      <c r="P741" s="223"/>
      <c r="Q741" s="223"/>
      <c r="R741" s="223"/>
      <c r="S741" s="223"/>
      <c r="T741" s="223"/>
      <c r="U741" s="223"/>
      <c r="V741" s="223"/>
      <c r="W741" s="223"/>
      <c r="X741" s="223"/>
      <c r="Y741" s="223"/>
      <c r="Z741" s="223"/>
      <c r="AA741" s="223"/>
      <c r="AB741" s="223"/>
      <c r="AC741" s="223"/>
      <c r="AD741" s="223"/>
      <c r="AE741" s="223"/>
      <c r="AF741" s="223"/>
      <c r="AG741" s="223"/>
      <c r="AJ741" s="18"/>
    </row>
    <row r="742" spans="2:36" x14ac:dyDescent="0.2">
      <c r="B742" s="223"/>
      <c r="C742" s="223"/>
      <c r="D742" s="223"/>
      <c r="E742" s="223"/>
      <c r="F742" s="364"/>
      <c r="G742" s="223"/>
      <c r="H742" s="223"/>
      <c r="I742" s="223"/>
      <c r="J742" s="223"/>
      <c r="K742" s="223"/>
      <c r="L742" s="223"/>
      <c r="M742" s="223"/>
      <c r="N742" s="223"/>
      <c r="O742" s="223"/>
      <c r="P742" s="223"/>
      <c r="Q742" s="223"/>
      <c r="R742" s="223"/>
      <c r="S742" s="223"/>
      <c r="T742" s="223"/>
      <c r="U742" s="223"/>
      <c r="V742" s="223"/>
      <c r="W742" s="223"/>
      <c r="X742" s="223"/>
      <c r="Y742" s="223"/>
      <c r="Z742" s="223"/>
      <c r="AA742" s="223"/>
      <c r="AB742" s="223"/>
      <c r="AC742" s="223"/>
      <c r="AD742" s="223"/>
      <c r="AE742" s="223"/>
      <c r="AF742" s="223"/>
      <c r="AG742" s="223"/>
      <c r="AJ742" s="18"/>
    </row>
    <row r="743" spans="2:36" x14ac:dyDescent="0.2">
      <c r="B743" s="223"/>
      <c r="C743" s="223"/>
      <c r="D743" s="223"/>
      <c r="E743" s="223"/>
      <c r="F743" s="364"/>
      <c r="G743" s="223"/>
      <c r="H743" s="223"/>
      <c r="I743" s="223"/>
      <c r="J743" s="223"/>
      <c r="K743" s="223"/>
      <c r="L743" s="223"/>
      <c r="M743" s="223"/>
      <c r="N743" s="223"/>
      <c r="O743" s="223"/>
      <c r="P743" s="223"/>
      <c r="Q743" s="223"/>
      <c r="R743" s="223"/>
      <c r="S743" s="223"/>
      <c r="T743" s="223"/>
      <c r="U743" s="223"/>
      <c r="V743" s="223"/>
      <c r="W743" s="223"/>
      <c r="X743" s="223"/>
      <c r="Y743" s="223"/>
      <c r="Z743" s="223"/>
      <c r="AA743" s="223"/>
      <c r="AB743" s="223"/>
      <c r="AC743" s="223"/>
      <c r="AD743" s="223"/>
      <c r="AE743" s="223"/>
      <c r="AF743" s="223"/>
      <c r="AG743" s="223"/>
      <c r="AJ743" s="18"/>
    </row>
    <row r="744" spans="2:36" x14ac:dyDescent="0.2">
      <c r="B744" s="223"/>
      <c r="C744" s="223"/>
      <c r="D744" s="223"/>
      <c r="E744" s="223"/>
      <c r="F744" s="364"/>
      <c r="G744" s="223"/>
      <c r="H744" s="223"/>
      <c r="I744" s="223"/>
      <c r="J744" s="223"/>
      <c r="K744" s="223"/>
      <c r="L744" s="223"/>
      <c r="M744" s="223"/>
      <c r="N744" s="223"/>
      <c r="O744" s="223"/>
      <c r="P744" s="223"/>
      <c r="Q744" s="223"/>
      <c r="R744" s="223"/>
      <c r="S744" s="223"/>
      <c r="T744" s="223"/>
      <c r="U744" s="223"/>
      <c r="V744" s="223"/>
      <c r="W744" s="223"/>
      <c r="X744" s="223"/>
      <c r="Y744" s="223"/>
      <c r="Z744" s="223"/>
      <c r="AA744" s="223"/>
      <c r="AB744" s="223"/>
      <c r="AC744" s="223"/>
      <c r="AD744" s="223"/>
      <c r="AE744" s="223"/>
      <c r="AF744" s="223"/>
      <c r="AG744" s="223"/>
      <c r="AJ744" s="18"/>
    </row>
    <row r="745" spans="2:36" x14ac:dyDescent="0.2">
      <c r="B745" s="223"/>
      <c r="C745" s="223"/>
      <c r="D745" s="223"/>
      <c r="E745" s="223"/>
      <c r="F745" s="364"/>
      <c r="G745" s="223"/>
      <c r="H745" s="223"/>
      <c r="I745" s="223"/>
      <c r="J745" s="223"/>
      <c r="K745" s="223"/>
      <c r="L745" s="223"/>
      <c r="M745" s="223"/>
      <c r="N745" s="223"/>
      <c r="O745" s="223"/>
      <c r="P745" s="223"/>
      <c r="Q745" s="223"/>
      <c r="R745" s="223"/>
      <c r="S745" s="223"/>
      <c r="T745" s="223"/>
      <c r="U745" s="223"/>
      <c r="V745" s="223"/>
      <c r="W745" s="223"/>
      <c r="X745" s="223"/>
      <c r="Y745" s="223"/>
      <c r="Z745" s="223"/>
      <c r="AA745" s="223"/>
      <c r="AB745" s="223"/>
      <c r="AC745" s="223"/>
      <c r="AD745" s="223"/>
      <c r="AE745" s="223"/>
      <c r="AF745" s="223"/>
      <c r="AG745" s="223"/>
      <c r="AJ745" s="18"/>
    </row>
    <row r="746" spans="2:36" x14ac:dyDescent="0.2">
      <c r="B746" s="223"/>
      <c r="C746" s="223"/>
      <c r="D746" s="223"/>
      <c r="E746" s="223"/>
      <c r="F746" s="364"/>
      <c r="G746" s="223"/>
      <c r="H746" s="223"/>
      <c r="I746" s="223"/>
      <c r="J746" s="223"/>
      <c r="K746" s="223"/>
      <c r="L746" s="223"/>
      <c r="M746" s="223"/>
      <c r="N746" s="223"/>
      <c r="O746" s="223"/>
      <c r="P746" s="223"/>
      <c r="Q746" s="223"/>
      <c r="R746" s="223"/>
      <c r="S746" s="223"/>
      <c r="T746" s="223"/>
      <c r="U746" s="223"/>
      <c r="V746" s="223"/>
      <c r="W746" s="223"/>
      <c r="X746" s="223"/>
      <c r="Y746" s="223"/>
      <c r="Z746" s="223"/>
      <c r="AA746" s="223"/>
      <c r="AB746" s="223"/>
      <c r="AC746" s="223"/>
      <c r="AD746" s="223"/>
      <c r="AE746" s="223"/>
      <c r="AF746" s="223"/>
      <c r="AG746" s="223"/>
      <c r="AJ746" s="18"/>
    </row>
    <row r="747" spans="2:36" x14ac:dyDescent="0.2">
      <c r="B747" s="223"/>
      <c r="C747" s="223"/>
      <c r="D747" s="223"/>
      <c r="E747" s="223"/>
      <c r="F747" s="364"/>
      <c r="G747" s="223"/>
      <c r="H747" s="223"/>
      <c r="I747" s="223"/>
      <c r="J747" s="223"/>
      <c r="K747" s="223"/>
      <c r="L747" s="223"/>
      <c r="M747" s="223"/>
      <c r="N747" s="223"/>
      <c r="O747" s="223"/>
      <c r="P747" s="223"/>
      <c r="Q747" s="223"/>
      <c r="R747" s="223"/>
      <c r="S747" s="223"/>
      <c r="T747" s="223"/>
      <c r="U747" s="223"/>
      <c r="V747" s="223"/>
      <c r="W747" s="223"/>
      <c r="X747" s="223"/>
      <c r="Y747" s="223"/>
      <c r="Z747" s="223"/>
      <c r="AA747" s="223"/>
      <c r="AB747" s="223"/>
      <c r="AC747" s="223"/>
      <c r="AD747" s="223"/>
      <c r="AE747" s="223"/>
      <c r="AF747" s="223"/>
      <c r="AG747" s="223"/>
      <c r="AJ747" s="18"/>
    </row>
    <row r="748" spans="2:36" x14ac:dyDescent="0.2">
      <c r="B748" s="223"/>
      <c r="C748" s="223"/>
      <c r="D748" s="223"/>
      <c r="E748" s="223"/>
      <c r="F748" s="364"/>
      <c r="G748" s="223"/>
      <c r="H748" s="223"/>
      <c r="I748" s="223"/>
      <c r="J748" s="223"/>
      <c r="K748" s="223"/>
      <c r="L748" s="223"/>
      <c r="M748" s="223"/>
      <c r="N748" s="223"/>
      <c r="O748" s="223"/>
      <c r="P748" s="223"/>
      <c r="Q748" s="223"/>
      <c r="R748" s="223"/>
      <c r="S748" s="223"/>
      <c r="T748" s="223"/>
      <c r="U748" s="223"/>
      <c r="V748" s="223"/>
      <c r="W748" s="223"/>
      <c r="X748" s="223"/>
      <c r="Y748" s="223"/>
      <c r="Z748" s="223"/>
      <c r="AA748" s="223"/>
      <c r="AB748" s="223"/>
      <c r="AC748" s="223"/>
      <c r="AD748" s="223"/>
      <c r="AE748" s="223"/>
      <c r="AF748" s="223"/>
      <c r="AG748" s="223"/>
      <c r="AJ748" s="18"/>
    </row>
    <row r="749" spans="2:36" x14ac:dyDescent="0.2">
      <c r="B749" s="223"/>
      <c r="C749" s="223"/>
      <c r="D749" s="223"/>
      <c r="E749" s="223"/>
      <c r="F749" s="364"/>
      <c r="G749" s="223"/>
      <c r="H749" s="223"/>
      <c r="I749" s="223"/>
      <c r="J749" s="223"/>
      <c r="K749" s="223"/>
      <c r="L749" s="223"/>
      <c r="M749" s="223"/>
      <c r="N749" s="223"/>
      <c r="O749" s="223"/>
      <c r="P749" s="223"/>
      <c r="Q749" s="223"/>
      <c r="R749" s="223"/>
      <c r="S749" s="223"/>
      <c r="T749" s="223"/>
      <c r="U749" s="223"/>
      <c r="V749" s="223"/>
      <c r="W749" s="223"/>
      <c r="X749" s="223"/>
      <c r="Y749" s="223"/>
      <c r="Z749" s="223"/>
      <c r="AA749" s="223"/>
      <c r="AB749" s="223"/>
      <c r="AC749" s="223"/>
      <c r="AD749" s="223"/>
      <c r="AE749" s="223"/>
      <c r="AF749" s="223"/>
      <c r="AG749" s="223"/>
      <c r="AJ749" s="18"/>
    </row>
    <row r="750" spans="2:36" x14ac:dyDescent="0.2">
      <c r="B750" s="223"/>
      <c r="C750" s="223"/>
      <c r="D750" s="223"/>
      <c r="E750" s="223"/>
      <c r="F750" s="364"/>
      <c r="G750" s="223"/>
      <c r="H750" s="223"/>
      <c r="I750" s="223"/>
      <c r="J750" s="223"/>
      <c r="K750" s="223"/>
      <c r="L750" s="223"/>
      <c r="M750" s="223"/>
      <c r="N750" s="223"/>
      <c r="O750" s="223"/>
      <c r="P750" s="223"/>
      <c r="Q750" s="223"/>
      <c r="R750" s="223"/>
      <c r="S750" s="223"/>
      <c r="T750" s="223"/>
      <c r="U750" s="223"/>
      <c r="V750" s="223"/>
      <c r="W750" s="223"/>
      <c r="X750" s="223"/>
      <c r="Y750" s="223"/>
      <c r="Z750" s="223"/>
      <c r="AA750" s="223"/>
      <c r="AB750" s="223"/>
      <c r="AC750" s="223"/>
      <c r="AD750" s="223"/>
      <c r="AE750" s="223"/>
      <c r="AF750" s="223"/>
      <c r="AG750" s="223"/>
      <c r="AJ750" s="18"/>
    </row>
    <row r="751" spans="2:36" x14ac:dyDescent="0.2">
      <c r="B751" s="223"/>
      <c r="C751" s="223"/>
      <c r="D751" s="223"/>
      <c r="E751" s="223"/>
      <c r="F751" s="364"/>
      <c r="G751" s="223"/>
      <c r="H751" s="223"/>
      <c r="I751" s="223"/>
      <c r="J751" s="223"/>
      <c r="K751" s="223"/>
      <c r="L751" s="223"/>
      <c r="M751" s="223"/>
      <c r="N751" s="223"/>
      <c r="O751" s="223"/>
      <c r="P751" s="223"/>
      <c r="Q751" s="223"/>
      <c r="R751" s="223"/>
      <c r="S751" s="223"/>
      <c r="T751" s="223"/>
      <c r="U751" s="223"/>
      <c r="V751" s="223"/>
      <c r="W751" s="223"/>
      <c r="X751" s="223"/>
      <c r="Y751" s="223"/>
      <c r="Z751" s="223"/>
      <c r="AA751" s="223"/>
      <c r="AB751" s="223"/>
      <c r="AC751" s="223"/>
      <c r="AD751" s="223"/>
      <c r="AE751" s="223"/>
      <c r="AF751" s="223"/>
      <c r="AG751" s="223"/>
      <c r="AJ751" s="18"/>
    </row>
    <row r="752" spans="2:36" x14ac:dyDescent="0.2">
      <c r="B752" s="223"/>
      <c r="C752" s="223"/>
      <c r="D752" s="223"/>
      <c r="E752" s="223"/>
      <c r="F752" s="364"/>
      <c r="G752" s="223"/>
      <c r="H752" s="223"/>
      <c r="I752" s="223"/>
      <c r="J752" s="223"/>
      <c r="K752" s="223"/>
      <c r="L752" s="223"/>
      <c r="M752" s="223"/>
      <c r="N752" s="223"/>
      <c r="O752" s="223"/>
      <c r="P752" s="223"/>
      <c r="Q752" s="223"/>
      <c r="R752" s="223"/>
      <c r="S752" s="223"/>
      <c r="T752" s="223"/>
      <c r="U752" s="223"/>
      <c r="V752" s="223"/>
      <c r="W752" s="223"/>
      <c r="X752" s="223"/>
      <c r="Y752" s="223"/>
      <c r="Z752" s="223"/>
      <c r="AA752" s="223"/>
      <c r="AB752" s="223"/>
      <c r="AC752" s="223"/>
      <c r="AD752" s="223"/>
      <c r="AE752" s="223"/>
      <c r="AF752" s="223"/>
      <c r="AG752" s="223"/>
      <c r="AJ752" s="18"/>
    </row>
    <row r="753" spans="2:36" x14ac:dyDescent="0.2">
      <c r="B753" s="223"/>
      <c r="C753" s="223"/>
      <c r="D753" s="223"/>
      <c r="E753" s="223"/>
      <c r="F753" s="364"/>
      <c r="G753" s="223"/>
      <c r="H753" s="223"/>
      <c r="I753" s="223"/>
      <c r="J753" s="223"/>
      <c r="K753" s="223"/>
      <c r="L753" s="223"/>
      <c r="M753" s="223"/>
      <c r="N753" s="223"/>
      <c r="O753" s="223"/>
      <c r="P753" s="223"/>
      <c r="Q753" s="223"/>
      <c r="R753" s="223"/>
      <c r="S753" s="223"/>
      <c r="T753" s="223"/>
      <c r="U753" s="223"/>
      <c r="V753" s="223"/>
      <c r="W753" s="223"/>
      <c r="X753" s="223"/>
      <c r="Y753" s="223"/>
      <c r="Z753" s="223"/>
      <c r="AA753" s="223"/>
      <c r="AB753" s="223"/>
      <c r="AC753" s="223"/>
      <c r="AD753" s="223"/>
      <c r="AE753" s="223"/>
      <c r="AF753" s="223"/>
      <c r="AG753" s="223"/>
      <c r="AJ753" s="18"/>
    </row>
    <row r="754" spans="2:36" x14ac:dyDescent="0.2">
      <c r="B754" s="223"/>
      <c r="C754" s="223"/>
      <c r="D754" s="223"/>
      <c r="E754" s="223"/>
      <c r="F754" s="364"/>
      <c r="G754" s="223"/>
      <c r="H754" s="223"/>
      <c r="I754" s="223"/>
      <c r="J754" s="223"/>
      <c r="K754" s="223"/>
      <c r="L754" s="223"/>
      <c r="M754" s="223"/>
      <c r="N754" s="223"/>
      <c r="O754" s="223"/>
      <c r="P754" s="223"/>
      <c r="Q754" s="223"/>
      <c r="R754" s="223"/>
      <c r="S754" s="223"/>
      <c r="T754" s="223"/>
      <c r="U754" s="223"/>
      <c r="V754" s="223"/>
      <c r="W754" s="223"/>
      <c r="X754" s="223"/>
      <c r="Y754" s="223"/>
      <c r="Z754" s="223"/>
      <c r="AA754" s="223"/>
      <c r="AB754" s="223"/>
      <c r="AC754" s="223"/>
      <c r="AD754" s="223"/>
      <c r="AE754" s="223"/>
      <c r="AF754" s="223"/>
      <c r="AG754" s="223"/>
      <c r="AJ754" s="18"/>
    </row>
    <row r="755" spans="2:36" x14ac:dyDescent="0.2">
      <c r="B755" s="223"/>
      <c r="C755" s="223"/>
      <c r="D755" s="223"/>
      <c r="E755" s="223"/>
      <c r="F755" s="364"/>
      <c r="G755" s="223"/>
      <c r="H755" s="223"/>
      <c r="I755" s="223"/>
      <c r="J755" s="223"/>
      <c r="K755" s="223"/>
      <c r="L755" s="223"/>
      <c r="M755" s="223"/>
      <c r="N755" s="223"/>
      <c r="O755" s="223"/>
      <c r="P755" s="223"/>
      <c r="Q755" s="223"/>
      <c r="R755" s="223"/>
      <c r="S755" s="223"/>
      <c r="T755" s="223"/>
      <c r="U755" s="223"/>
      <c r="V755" s="223"/>
      <c r="W755" s="223"/>
      <c r="X755" s="223"/>
      <c r="Y755" s="223"/>
      <c r="Z755" s="223"/>
      <c r="AA755" s="223"/>
      <c r="AB755" s="223"/>
      <c r="AC755" s="223"/>
      <c r="AD755" s="223"/>
      <c r="AE755" s="223"/>
      <c r="AF755" s="223"/>
      <c r="AG755" s="223"/>
      <c r="AJ755" s="18"/>
    </row>
    <row r="756" spans="2:36" x14ac:dyDescent="0.2">
      <c r="B756" s="223"/>
      <c r="C756" s="223"/>
      <c r="D756" s="223"/>
      <c r="E756" s="223"/>
      <c r="F756" s="364"/>
      <c r="G756" s="223"/>
      <c r="H756" s="223"/>
      <c r="I756" s="223"/>
      <c r="J756" s="223"/>
      <c r="K756" s="223"/>
      <c r="L756" s="223"/>
      <c r="M756" s="223"/>
      <c r="N756" s="223"/>
      <c r="O756" s="223"/>
      <c r="P756" s="223"/>
      <c r="Q756" s="223"/>
      <c r="R756" s="223"/>
      <c r="S756" s="223"/>
      <c r="T756" s="223"/>
      <c r="U756" s="223"/>
      <c r="V756" s="223"/>
      <c r="W756" s="223"/>
      <c r="X756" s="223"/>
      <c r="Y756" s="223"/>
      <c r="Z756" s="223"/>
      <c r="AA756" s="223"/>
      <c r="AB756" s="223"/>
      <c r="AC756" s="223"/>
      <c r="AD756" s="223"/>
      <c r="AE756" s="223"/>
      <c r="AF756" s="223"/>
      <c r="AG756" s="223"/>
      <c r="AJ756" s="18"/>
    </row>
    <row r="757" spans="2:36" x14ac:dyDescent="0.2">
      <c r="B757" s="223"/>
      <c r="C757" s="223"/>
      <c r="D757" s="223"/>
      <c r="E757" s="223"/>
      <c r="F757" s="364"/>
      <c r="G757" s="223"/>
      <c r="H757" s="223"/>
      <c r="I757" s="223"/>
      <c r="J757" s="223"/>
      <c r="K757" s="223"/>
      <c r="L757" s="223"/>
      <c r="M757" s="223"/>
      <c r="N757" s="223"/>
      <c r="O757" s="223"/>
      <c r="P757" s="223"/>
      <c r="Q757" s="223"/>
      <c r="R757" s="223"/>
      <c r="S757" s="223"/>
      <c r="T757" s="223"/>
      <c r="U757" s="223"/>
      <c r="V757" s="223"/>
      <c r="W757" s="223"/>
      <c r="X757" s="223"/>
      <c r="Y757" s="223"/>
      <c r="Z757" s="223"/>
      <c r="AA757" s="223"/>
      <c r="AB757" s="223"/>
      <c r="AC757" s="223"/>
      <c r="AD757" s="223"/>
      <c r="AE757" s="223"/>
      <c r="AF757" s="223"/>
      <c r="AG757" s="223"/>
      <c r="AJ757" s="18"/>
    </row>
    <row r="758" spans="2:36" x14ac:dyDescent="0.2">
      <c r="B758" s="223"/>
      <c r="C758" s="223"/>
      <c r="D758" s="223"/>
      <c r="E758" s="223"/>
      <c r="F758" s="364"/>
      <c r="G758" s="223"/>
      <c r="H758" s="223"/>
      <c r="I758" s="223"/>
      <c r="J758" s="223"/>
      <c r="K758" s="223"/>
      <c r="L758" s="223"/>
      <c r="M758" s="223"/>
      <c r="N758" s="223"/>
      <c r="O758" s="223"/>
      <c r="P758" s="223"/>
      <c r="Q758" s="223"/>
      <c r="R758" s="223"/>
      <c r="S758" s="223"/>
      <c r="T758" s="223"/>
      <c r="U758" s="223"/>
      <c r="V758" s="223"/>
      <c r="W758" s="223"/>
      <c r="X758" s="223"/>
      <c r="Y758" s="223"/>
      <c r="Z758" s="223"/>
      <c r="AA758" s="223"/>
      <c r="AB758" s="223"/>
      <c r="AC758" s="223"/>
      <c r="AD758" s="223"/>
      <c r="AE758" s="223"/>
      <c r="AF758" s="223"/>
      <c r="AG758" s="223"/>
      <c r="AJ758" s="18"/>
    </row>
    <row r="759" spans="2:36" x14ac:dyDescent="0.2">
      <c r="B759" s="223"/>
      <c r="C759" s="223"/>
      <c r="D759" s="223"/>
      <c r="E759" s="223"/>
      <c r="F759" s="364"/>
      <c r="G759" s="223"/>
      <c r="H759" s="223"/>
      <c r="I759" s="223"/>
      <c r="J759" s="223"/>
      <c r="K759" s="223"/>
      <c r="L759" s="223"/>
      <c r="M759" s="223"/>
      <c r="N759" s="223"/>
      <c r="O759" s="223"/>
      <c r="P759" s="223"/>
      <c r="Q759" s="223"/>
      <c r="R759" s="223"/>
      <c r="S759" s="223"/>
      <c r="T759" s="223"/>
      <c r="U759" s="223"/>
      <c r="V759" s="223"/>
      <c r="W759" s="223"/>
      <c r="X759" s="223"/>
      <c r="Y759" s="223"/>
      <c r="Z759" s="223"/>
      <c r="AA759" s="223"/>
      <c r="AB759" s="223"/>
      <c r="AC759" s="223"/>
      <c r="AD759" s="223"/>
      <c r="AE759" s="223"/>
      <c r="AF759" s="223"/>
      <c r="AG759" s="223"/>
      <c r="AJ759" s="18"/>
    </row>
    <row r="760" spans="2:36" x14ac:dyDescent="0.2">
      <c r="B760" s="223"/>
      <c r="C760" s="223"/>
      <c r="D760" s="223"/>
      <c r="E760" s="223"/>
      <c r="F760" s="364"/>
      <c r="G760" s="223"/>
      <c r="H760" s="223"/>
      <c r="I760" s="223"/>
      <c r="J760" s="223"/>
      <c r="K760" s="223"/>
      <c r="L760" s="223"/>
      <c r="M760" s="223"/>
      <c r="N760" s="223"/>
      <c r="O760" s="223"/>
      <c r="P760" s="223"/>
      <c r="Q760" s="223"/>
      <c r="R760" s="223"/>
      <c r="S760" s="223"/>
      <c r="T760" s="223"/>
      <c r="U760" s="223"/>
      <c r="V760" s="223"/>
      <c r="W760" s="223"/>
      <c r="X760" s="223"/>
      <c r="Y760" s="223"/>
      <c r="Z760" s="223"/>
      <c r="AA760" s="223"/>
      <c r="AB760" s="223"/>
      <c r="AC760" s="223"/>
      <c r="AD760" s="223"/>
      <c r="AE760" s="223"/>
      <c r="AF760" s="223"/>
      <c r="AG760" s="223"/>
      <c r="AJ760" s="18"/>
    </row>
    <row r="761" spans="2:36" x14ac:dyDescent="0.2">
      <c r="B761" s="223"/>
      <c r="C761" s="223"/>
      <c r="D761" s="223"/>
      <c r="E761" s="223"/>
      <c r="F761" s="364"/>
      <c r="G761" s="223"/>
      <c r="H761" s="223"/>
      <c r="I761" s="223"/>
      <c r="J761" s="223"/>
      <c r="K761" s="223"/>
      <c r="L761" s="223"/>
      <c r="M761" s="223"/>
      <c r="N761" s="223"/>
      <c r="O761" s="223"/>
      <c r="P761" s="223"/>
      <c r="Q761" s="223"/>
      <c r="R761" s="223"/>
      <c r="S761" s="223"/>
      <c r="T761" s="223"/>
      <c r="U761" s="223"/>
      <c r="V761" s="223"/>
      <c r="W761" s="223"/>
      <c r="X761" s="223"/>
      <c r="Y761" s="223"/>
      <c r="Z761" s="223"/>
      <c r="AA761" s="223"/>
      <c r="AB761" s="223"/>
      <c r="AC761" s="223"/>
      <c r="AD761" s="223"/>
      <c r="AE761" s="223"/>
      <c r="AF761" s="223"/>
      <c r="AG761" s="223"/>
      <c r="AJ761" s="18"/>
    </row>
    <row r="762" spans="2:36" x14ac:dyDescent="0.2">
      <c r="B762" s="223"/>
      <c r="C762" s="223"/>
      <c r="D762" s="223"/>
      <c r="E762" s="223"/>
      <c r="F762" s="364"/>
      <c r="G762" s="223"/>
      <c r="H762" s="223"/>
      <c r="I762" s="223"/>
      <c r="J762" s="223"/>
      <c r="K762" s="223"/>
      <c r="L762" s="223"/>
      <c r="M762" s="223"/>
      <c r="N762" s="223"/>
      <c r="O762" s="223"/>
      <c r="P762" s="223"/>
      <c r="Q762" s="223"/>
      <c r="R762" s="223"/>
      <c r="S762" s="223"/>
      <c r="T762" s="223"/>
      <c r="U762" s="223"/>
      <c r="V762" s="223"/>
      <c r="W762" s="223"/>
      <c r="X762" s="223"/>
      <c r="Y762" s="223"/>
      <c r="Z762" s="223"/>
      <c r="AA762" s="223"/>
      <c r="AB762" s="223"/>
      <c r="AC762" s="223"/>
      <c r="AD762" s="223"/>
      <c r="AE762" s="223"/>
      <c r="AF762" s="223"/>
      <c r="AG762" s="223"/>
      <c r="AJ762" s="18"/>
    </row>
    <row r="763" spans="2:36" x14ac:dyDescent="0.2">
      <c r="B763" s="223"/>
      <c r="C763" s="223"/>
      <c r="D763" s="223"/>
      <c r="E763" s="223"/>
      <c r="F763" s="364"/>
      <c r="G763" s="223"/>
      <c r="H763" s="223"/>
      <c r="I763" s="223"/>
      <c r="J763" s="223"/>
      <c r="K763" s="223"/>
      <c r="L763" s="223"/>
      <c r="M763" s="223"/>
      <c r="N763" s="223"/>
      <c r="O763" s="223"/>
      <c r="P763" s="223"/>
      <c r="Q763" s="223"/>
      <c r="R763" s="223"/>
      <c r="S763" s="223"/>
      <c r="T763" s="223"/>
      <c r="U763" s="223"/>
      <c r="V763" s="223"/>
      <c r="W763" s="223"/>
      <c r="X763" s="223"/>
      <c r="Y763" s="223"/>
      <c r="Z763" s="223"/>
      <c r="AA763" s="223"/>
      <c r="AB763" s="223"/>
      <c r="AC763" s="223"/>
      <c r="AD763" s="223"/>
      <c r="AE763" s="223"/>
      <c r="AF763" s="223"/>
      <c r="AG763" s="223"/>
      <c r="AJ763" s="18"/>
    </row>
    <row r="764" spans="2:36" x14ac:dyDescent="0.2">
      <c r="B764" s="223"/>
      <c r="C764" s="223"/>
      <c r="D764" s="223"/>
      <c r="E764" s="223"/>
      <c r="F764" s="364"/>
      <c r="G764" s="223"/>
      <c r="H764" s="223"/>
      <c r="I764" s="223"/>
      <c r="J764" s="223"/>
      <c r="K764" s="223"/>
      <c r="L764" s="223"/>
      <c r="M764" s="223"/>
      <c r="N764" s="223"/>
      <c r="O764" s="223"/>
      <c r="P764" s="223"/>
      <c r="Q764" s="223"/>
      <c r="R764" s="223"/>
      <c r="S764" s="223"/>
      <c r="T764" s="223"/>
      <c r="U764" s="223"/>
      <c r="V764" s="223"/>
      <c r="W764" s="223"/>
      <c r="X764" s="223"/>
      <c r="Y764" s="223"/>
      <c r="Z764" s="223"/>
      <c r="AA764" s="223"/>
      <c r="AB764" s="223"/>
      <c r="AC764" s="223"/>
      <c r="AD764" s="223"/>
      <c r="AE764" s="223"/>
      <c r="AF764" s="223"/>
      <c r="AG764" s="223"/>
      <c r="AJ764" s="18"/>
    </row>
    <row r="765" spans="2:36" x14ac:dyDescent="0.2">
      <c r="B765" s="223"/>
      <c r="C765" s="223"/>
      <c r="D765" s="223"/>
      <c r="E765" s="223"/>
      <c r="F765" s="364"/>
      <c r="G765" s="223"/>
      <c r="H765" s="223"/>
      <c r="I765" s="223"/>
      <c r="J765" s="223"/>
      <c r="K765" s="223"/>
      <c r="L765" s="223"/>
      <c r="M765" s="223"/>
      <c r="N765" s="223"/>
      <c r="O765" s="223"/>
      <c r="P765" s="223"/>
      <c r="Q765" s="223"/>
      <c r="R765" s="223"/>
      <c r="S765" s="223"/>
      <c r="T765" s="223"/>
      <c r="U765" s="223"/>
      <c r="V765" s="223"/>
      <c r="W765" s="223"/>
      <c r="X765" s="223"/>
      <c r="Y765" s="223"/>
      <c r="Z765" s="223"/>
      <c r="AA765" s="223"/>
      <c r="AB765" s="223"/>
      <c r="AC765" s="223"/>
      <c r="AD765" s="223"/>
      <c r="AE765" s="223"/>
      <c r="AF765" s="223"/>
      <c r="AG765" s="223"/>
      <c r="AJ765" s="18"/>
    </row>
    <row r="766" spans="2:36" x14ac:dyDescent="0.2">
      <c r="B766" s="223"/>
      <c r="C766" s="223"/>
      <c r="D766" s="223"/>
      <c r="E766" s="223"/>
      <c r="F766" s="364"/>
      <c r="G766" s="223"/>
      <c r="H766" s="223"/>
      <c r="I766" s="223"/>
      <c r="J766" s="223"/>
      <c r="K766" s="223"/>
      <c r="L766" s="223"/>
      <c r="M766" s="223"/>
      <c r="N766" s="223"/>
      <c r="O766" s="223"/>
      <c r="P766" s="223"/>
      <c r="Q766" s="223"/>
      <c r="R766" s="223"/>
      <c r="S766" s="223"/>
      <c r="T766" s="223"/>
      <c r="U766" s="223"/>
      <c r="V766" s="223"/>
      <c r="W766" s="223"/>
      <c r="X766" s="223"/>
      <c r="Y766" s="223"/>
      <c r="Z766" s="223"/>
      <c r="AA766" s="223"/>
      <c r="AB766" s="223"/>
      <c r="AC766" s="223"/>
      <c r="AD766" s="223"/>
      <c r="AE766" s="223"/>
      <c r="AF766" s="223"/>
      <c r="AG766" s="223"/>
      <c r="AJ766" s="18"/>
    </row>
    <row r="767" spans="2:36" x14ac:dyDescent="0.2">
      <c r="B767" s="223"/>
      <c r="C767" s="223"/>
      <c r="D767" s="223"/>
      <c r="E767" s="223"/>
      <c r="F767" s="364"/>
      <c r="G767" s="223"/>
      <c r="H767" s="223"/>
      <c r="I767" s="223"/>
      <c r="J767" s="223"/>
      <c r="K767" s="223"/>
      <c r="L767" s="223"/>
      <c r="M767" s="223"/>
      <c r="N767" s="223"/>
      <c r="O767" s="223"/>
      <c r="P767" s="223"/>
      <c r="Q767" s="223"/>
      <c r="R767" s="223"/>
      <c r="S767" s="223"/>
      <c r="T767" s="223"/>
      <c r="U767" s="223"/>
      <c r="V767" s="223"/>
      <c r="W767" s="223"/>
      <c r="X767" s="223"/>
      <c r="Y767" s="223"/>
      <c r="Z767" s="223"/>
      <c r="AA767" s="223"/>
      <c r="AB767" s="223"/>
      <c r="AC767" s="223"/>
      <c r="AD767" s="223"/>
      <c r="AE767" s="223"/>
      <c r="AF767" s="223"/>
      <c r="AG767" s="223"/>
      <c r="AJ767" s="18"/>
    </row>
    <row r="768" spans="2:36" x14ac:dyDescent="0.2">
      <c r="B768" s="223"/>
      <c r="C768" s="223"/>
      <c r="D768" s="223"/>
      <c r="E768" s="223"/>
      <c r="F768" s="364"/>
      <c r="G768" s="223"/>
      <c r="H768" s="223"/>
      <c r="I768" s="223"/>
      <c r="J768" s="223"/>
      <c r="K768" s="223"/>
      <c r="L768" s="223"/>
      <c r="M768" s="223"/>
      <c r="N768" s="223"/>
      <c r="O768" s="223"/>
      <c r="P768" s="223"/>
      <c r="Q768" s="223"/>
      <c r="R768" s="223"/>
      <c r="S768" s="223"/>
      <c r="T768" s="223"/>
      <c r="U768" s="223"/>
      <c r="V768" s="223"/>
      <c r="W768" s="223"/>
      <c r="X768" s="223"/>
      <c r="Y768" s="223"/>
      <c r="Z768" s="223"/>
      <c r="AA768" s="223"/>
      <c r="AB768" s="223"/>
      <c r="AC768" s="223"/>
      <c r="AD768" s="223"/>
      <c r="AE768" s="223"/>
      <c r="AF768" s="223"/>
      <c r="AG768" s="223"/>
      <c r="AJ768" s="18"/>
    </row>
    <row r="769" spans="2:36" x14ac:dyDescent="0.2">
      <c r="B769" s="223"/>
      <c r="C769" s="223"/>
      <c r="D769" s="223"/>
      <c r="E769" s="223"/>
      <c r="F769" s="364"/>
      <c r="G769" s="223"/>
      <c r="H769" s="223"/>
      <c r="I769" s="223"/>
      <c r="J769" s="223"/>
      <c r="K769" s="223"/>
      <c r="L769" s="223"/>
      <c r="M769" s="223"/>
      <c r="N769" s="223"/>
      <c r="O769" s="223"/>
      <c r="P769" s="223"/>
      <c r="Q769" s="223"/>
      <c r="R769" s="223"/>
      <c r="S769" s="223"/>
      <c r="T769" s="223"/>
      <c r="U769" s="223"/>
      <c r="V769" s="223"/>
      <c r="W769" s="223"/>
      <c r="X769" s="223"/>
      <c r="Y769" s="223"/>
      <c r="Z769" s="223"/>
      <c r="AA769" s="223"/>
      <c r="AB769" s="223"/>
      <c r="AC769" s="223"/>
      <c r="AD769" s="223"/>
      <c r="AE769" s="223"/>
      <c r="AF769" s="223"/>
      <c r="AG769" s="223"/>
      <c r="AJ769" s="18"/>
    </row>
    <row r="770" spans="2:36" x14ac:dyDescent="0.2">
      <c r="B770" s="223"/>
      <c r="C770" s="223"/>
      <c r="D770" s="223"/>
      <c r="E770" s="223"/>
      <c r="F770" s="364"/>
      <c r="G770" s="223"/>
      <c r="H770" s="223"/>
      <c r="I770" s="223"/>
      <c r="J770" s="223"/>
      <c r="K770" s="223"/>
      <c r="L770" s="223"/>
      <c r="M770" s="223"/>
      <c r="N770" s="223"/>
      <c r="O770" s="223"/>
      <c r="P770" s="223"/>
      <c r="Q770" s="223"/>
      <c r="R770" s="223"/>
      <c r="S770" s="223"/>
      <c r="T770" s="223"/>
      <c r="U770" s="223"/>
      <c r="V770" s="223"/>
      <c r="W770" s="223"/>
      <c r="X770" s="223"/>
      <c r="Y770" s="223"/>
      <c r="Z770" s="223"/>
      <c r="AA770" s="223"/>
      <c r="AB770" s="223"/>
      <c r="AC770" s="223"/>
      <c r="AD770" s="223"/>
      <c r="AE770" s="223"/>
      <c r="AF770" s="223"/>
      <c r="AG770" s="223"/>
      <c r="AJ770" s="18"/>
    </row>
    <row r="771" spans="2:36" x14ac:dyDescent="0.2">
      <c r="B771" s="223"/>
      <c r="C771" s="223"/>
      <c r="D771" s="223"/>
      <c r="E771" s="223"/>
      <c r="F771" s="364"/>
      <c r="G771" s="223"/>
      <c r="H771" s="223"/>
      <c r="I771" s="223"/>
      <c r="J771" s="223"/>
      <c r="K771" s="223"/>
      <c r="L771" s="223"/>
      <c r="M771" s="223"/>
      <c r="N771" s="223"/>
      <c r="O771" s="223"/>
      <c r="P771" s="223"/>
      <c r="Q771" s="223"/>
      <c r="R771" s="223"/>
      <c r="S771" s="223"/>
      <c r="T771" s="223"/>
      <c r="U771" s="223"/>
      <c r="V771" s="223"/>
      <c r="W771" s="223"/>
      <c r="X771" s="223"/>
      <c r="Y771" s="223"/>
      <c r="Z771" s="223"/>
      <c r="AA771" s="223"/>
      <c r="AB771" s="223"/>
      <c r="AC771" s="223"/>
      <c r="AD771" s="223"/>
      <c r="AE771" s="223"/>
      <c r="AF771" s="223"/>
      <c r="AG771" s="223"/>
      <c r="AJ771" s="18"/>
    </row>
    <row r="772" spans="2:36" x14ac:dyDescent="0.2">
      <c r="B772" s="223"/>
      <c r="C772" s="223"/>
      <c r="D772" s="223"/>
      <c r="E772" s="223"/>
      <c r="F772" s="364"/>
      <c r="G772" s="223"/>
      <c r="H772" s="223"/>
      <c r="I772" s="223"/>
      <c r="J772" s="223"/>
      <c r="K772" s="223"/>
      <c r="L772" s="223"/>
      <c r="M772" s="223"/>
      <c r="N772" s="223"/>
      <c r="O772" s="223"/>
      <c r="P772" s="223"/>
      <c r="Q772" s="223"/>
      <c r="R772" s="223"/>
      <c r="S772" s="223"/>
      <c r="T772" s="223"/>
      <c r="U772" s="223"/>
      <c r="V772" s="223"/>
      <c r="W772" s="223"/>
      <c r="X772" s="223"/>
      <c r="Y772" s="223"/>
      <c r="Z772" s="223"/>
      <c r="AA772" s="223"/>
      <c r="AB772" s="223"/>
      <c r="AC772" s="223"/>
      <c r="AD772" s="223"/>
      <c r="AE772" s="223"/>
      <c r="AF772" s="223"/>
      <c r="AG772" s="223"/>
      <c r="AJ772" s="18"/>
    </row>
    <row r="773" spans="2:36" x14ac:dyDescent="0.2">
      <c r="B773" s="223"/>
      <c r="C773" s="223"/>
      <c r="D773" s="223"/>
      <c r="E773" s="223"/>
      <c r="F773" s="364"/>
      <c r="G773" s="223"/>
      <c r="H773" s="223"/>
      <c r="I773" s="223"/>
      <c r="J773" s="223"/>
      <c r="K773" s="223"/>
      <c r="L773" s="223"/>
      <c r="M773" s="223"/>
      <c r="N773" s="223"/>
      <c r="O773" s="223"/>
      <c r="P773" s="223"/>
      <c r="Q773" s="223"/>
      <c r="R773" s="223"/>
      <c r="S773" s="223"/>
      <c r="T773" s="223"/>
      <c r="U773" s="223"/>
      <c r="V773" s="223"/>
      <c r="W773" s="223"/>
      <c r="X773" s="223"/>
      <c r="Y773" s="223"/>
      <c r="Z773" s="223"/>
      <c r="AA773" s="223"/>
      <c r="AB773" s="223"/>
      <c r="AC773" s="223"/>
      <c r="AD773" s="223"/>
      <c r="AE773" s="223"/>
      <c r="AF773" s="223"/>
      <c r="AG773" s="223"/>
      <c r="AJ773" s="18"/>
    </row>
    <row r="774" spans="2:36" x14ac:dyDescent="0.2">
      <c r="B774" s="223"/>
      <c r="C774" s="223"/>
      <c r="D774" s="223"/>
      <c r="E774" s="223"/>
      <c r="F774" s="364"/>
      <c r="G774" s="223"/>
      <c r="H774" s="223"/>
      <c r="I774" s="223"/>
      <c r="J774" s="223"/>
      <c r="K774" s="223"/>
      <c r="L774" s="223"/>
      <c r="M774" s="223"/>
      <c r="N774" s="223"/>
      <c r="O774" s="223"/>
      <c r="P774" s="223"/>
      <c r="Q774" s="223"/>
      <c r="R774" s="223"/>
      <c r="S774" s="223"/>
      <c r="T774" s="223"/>
      <c r="U774" s="223"/>
      <c r="V774" s="223"/>
      <c r="W774" s="223"/>
      <c r="X774" s="223"/>
      <c r="Y774" s="223"/>
      <c r="Z774" s="223"/>
      <c r="AA774" s="223"/>
      <c r="AB774" s="223"/>
      <c r="AC774" s="223"/>
      <c r="AD774" s="223"/>
      <c r="AE774" s="223"/>
      <c r="AF774" s="223"/>
      <c r="AG774" s="223"/>
      <c r="AJ774" s="18"/>
    </row>
    <row r="775" spans="2:36" x14ac:dyDescent="0.2">
      <c r="B775" s="223"/>
      <c r="C775" s="223"/>
      <c r="D775" s="223"/>
      <c r="E775" s="223"/>
      <c r="F775" s="364"/>
      <c r="G775" s="223"/>
      <c r="H775" s="223"/>
      <c r="I775" s="223"/>
      <c r="J775" s="223"/>
      <c r="K775" s="223"/>
      <c r="L775" s="223"/>
      <c r="M775" s="223"/>
      <c r="N775" s="223"/>
      <c r="O775" s="223"/>
      <c r="P775" s="223"/>
      <c r="Q775" s="223"/>
      <c r="R775" s="223"/>
      <c r="S775" s="223"/>
      <c r="T775" s="223"/>
      <c r="U775" s="223"/>
      <c r="V775" s="223"/>
      <c r="W775" s="223"/>
      <c r="X775" s="223"/>
      <c r="Y775" s="223"/>
      <c r="Z775" s="223"/>
      <c r="AA775" s="223"/>
      <c r="AB775" s="223"/>
      <c r="AC775" s="223"/>
      <c r="AD775" s="223"/>
      <c r="AE775" s="223"/>
      <c r="AF775" s="223"/>
      <c r="AG775" s="223"/>
      <c r="AJ775" s="18"/>
    </row>
    <row r="776" spans="2:36" x14ac:dyDescent="0.2">
      <c r="B776" s="223"/>
      <c r="C776" s="223"/>
      <c r="D776" s="223"/>
      <c r="E776" s="223"/>
      <c r="F776" s="364"/>
      <c r="G776" s="223"/>
      <c r="H776" s="223"/>
      <c r="I776" s="223"/>
      <c r="J776" s="223"/>
      <c r="K776" s="223"/>
      <c r="L776" s="223"/>
      <c r="M776" s="223"/>
      <c r="N776" s="223"/>
      <c r="O776" s="223"/>
      <c r="P776" s="223"/>
      <c r="Q776" s="223"/>
      <c r="R776" s="223"/>
      <c r="S776" s="223"/>
      <c r="T776" s="223"/>
      <c r="U776" s="223"/>
      <c r="V776" s="223"/>
      <c r="W776" s="223"/>
      <c r="X776" s="223"/>
      <c r="Y776" s="223"/>
      <c r="Z776" s="223"/>
      <c r="AA776" s="223"/>
      <c r="AB776" s="223"/>
      <c r="AC776" s="223"/>
      <c r="AD776" s="223"/>
      <c r="AE776" s="223"/>
      <c r="AF776" s="223"/>
      <c r="AG776" s="223"/>
      <c r="AJ776" s="18"/>
    </row>
    <row r="777" spans="2:36" x14ac:dyDescent="0.2">
      <c r="B777" s="223"/>
      <c r="C777" s="223"/>
      <c r="D777" s="223"/>
      <c r="E777" s="223"/>
      <c r="F777" s="364"/>
      <c r="G777" s="223"/>
      <c r="H777" s="223"/>
      <c r="I777" s="223"/>
      <c r="J777" s="223"/>
      <c r="K777" s="223"/>
      <c r="L777" s="223"/>
      <c r="M777" s="223"/>
      <c r="N777" s="223"/>
      <c r="O777" s="223"/>
      <c r="P777" s="223"/>
      <c r="Q777" s="223"/>
      <c r="R777" s="223"/>
      <c r="S777" s="223"/>
      <c r="T777" s="223"/>
      <c r="U777" s="223"/>
      <c r="V777" s="223"/>
      <c r="W777" s="223"/>
      <c r="X777" s="223"/>
      <c r="Y777" s="223"/>
      <c r="Z777" s="223"/>
      <c r="AA777" s="223"/>
      <c r="AB777" s="223"/>
      <c r="AC777" s="223"/>
      <c r="AD777" s="223"/>
      <c r="AE777" s="223"/>
      <c r="AF777" s="223"/>
      <c r="AG777" s="223"/>
      <c r="AJ777" s="18"/>
    </row>
    <row r="778" spans="2:36" x14ac:dyDescent="0.2">
      <c r="B778" s="223"/>
      <c r="C778" s="223"/>
      <c r="D778" s="223"/>
      <c r="E778" s="223"/>
      <c r="F778" s="364"/>
      <c r="G778" s="223"/>
      <c r="H778" s="223"/>
      <c r="I778" s="223"/>
      <c r="J778" s="223"/>
      <c r="K778" s="223"/>
      <c r="L778" s="223"/>
      <c r="M778" s="223"/>
      <c r="N778" s="223"/>
      <c r="O778" s="223"/>
      <c r="P778" s="223"/>
      <c r="Q778" s="223"/>
      <c r="R778" s="223"/>
      <c r="S778" s="223"/>
      <c r="T778" s="223"/>
      <c r="U778" s="223"/>
      <c r="V778" s="223"/>
      <c r="W778" s="223"/>
      <c r="X778" s="223"/>
      <c r="Y778" s="223"/>
      <c r="Z778" s="223"/>
      <c r="AA778" s="223"/>
      <c r="AB778" s="223"/>
      <c r="AC778" s="223"/>
      <c r="AD778" s="223"/>
      <c r="AE778" s="223"/>
      <c r="AF778" s="223"/>
      <c r="AG778" s="223"/>
      <c r="AJ778" s="18"/>
    </row>
    <row r="779" spans="2:36" x14ac:dyDescent="0.2">
      <c r="B779" s="223"/>
      <c r="C779" s="223"/>
      <c r="D779" s="223"/>
      <c r="E779" s="223"/>
      <c r="F779" s="364"/>
      <c r="G779" s="223"/>
      <c r="H779" s="223"/>
      <c r="I779" s="223"/>
      <c r="J779" s="223"/>
      <c r="K779" s="223"/>
      <c r="L779" s="223"/>
      <c r="M779" s="223"/>
      <c r="N779" s="223"/>
      <c r="O779" s="223"/>
      <c r="P779" s="223"/>
      <c r="Q779" s="223"/>
      <c r="R779" s="223"/>
      <c r="S779" s="223"/>
      <c r="T779" s="223"/>
      <c r="U779" s="223"/>
      <c r="V779" s="223"/>
      <c r="W779" s="223"/>
      <c r="X779" s="223"/>
      <c r="Y779" s="223"/>
      <c r="Z779" s="223"/>
      <c r="AA779" s="223"/>
      <c r="AB779" s="223"/>
      <c r="AC779" s="223"/>
      <c r="AD779" s="223"/>
      <c r="AE779" s="223"/>
      <c r="AF779" s="223"/>
      <c r="AG779" s="223"/>
      <c r="AJ779" s="18"/>
    </row>
    <row r="780" spans="2:36" x14ac:dyDescent="0.2">
      <c r="B780" s="223"/>
      <c r="C780" s="223"/>
      <c r="D780" s="223"/>
      <c r="E780" s="223"/>
      <c r="F780" s="364"/>
      <c r="G780" s="223"/>
      <c r="H780" s="223"/>
      <c r="I780" s="223"/>
      <c r="J780" s="223"/>
      <c r="K780" s="223"/>
      <c r="L780" s="223"/>
      <c r="M780" s="223"/>
      <c r="N780" s="223"/>
      <c r="O780" s="223"/>
      <c r="P780" s="223"/>
      <c r="Q780" s="223"/>
      <c r="R780" s="223"/>
      <c r="S780" s="223"/>
      <c r="T780" s="223"/>
      <c r="U780" s="223"/>
      <c r="V780" s="223"/>
      <c r="W780" s="223"/>
      <c r="X780" s="223"/>
      <c r="Y780" s="223"/>
      <c r="Z780" s="223"/>
      <c r="AA780" s="223"/>
      <c r="AB780" s="223"/>
      <c r="AC780" s="223"/>
      <c r="AD780" s="223"/>
      <c r="AE780" s="223"/>
      <c r="AF780" s="223"/>
      <c r="AG780" s="223"/>
      <c r="AJ780" s="18"/>
    </row>
    <row r="781" spans="2:36" x14ac:dyDescent="0.2">
      <c r="B781" s="223"/>
      <c r="C781" s="223"/>
      <c r="D781" s="223"/>
      <c r="E781" s="223"/>
      <c r="F781" s="364"/>
      <c r="G781" s="223"/>
      <c r="H781" s="223"/>
      <c r="I781" s="223"/>
      <c r="J781" s="223"/>
      <c r="K781" s="223"/>
      <c r="L781" s="223"/>
      <c r="M781" s="223"/>
      <c r="N781" s="223"/>
      <c r="O781" s="223"/>
      <c r="P781" s="223"/>
      <c r="Q781" s="223"/>
      <c r="R781" s="223"/>
      <c r="S781" s="223"/>
      <c r="T781" s="223"/>
      <c r="U781" s="223"/>
      <c r="V781" s="223"/>
      <c r="W781" s="223"/>
      <c r="X781" s="223"/>
      <c r="Y781" s="223"/>
      <c r="Z781" s="223"/>
      <c r="AA781" s="223"/>
      <c r="AB781" s="223"/>
      <c r="AC781" s="223"/>
      <c r="AD781" s="223"/>
      <c r="AE781" s="223"/>
      <c r="AF781" s="223"/>
      <c r="AG781" s="223"/>
      <c r="AJ781" s="18"/>
    </row>
    <row r="782" spans="2:36" x14ac:dyDescent="0.2">
      <c r="B782" s="223"/>
      <c r="C782" s="223"/>
      <c r="D782" s="223"/>
      <c r="E782" s="223"/>
      <c r="F782" s="364"/>
      <c r="G782" s="223"/>
      <c r="H782" s="223"/>
      <c r="I782" s="223"/>
      <c r="J782" s="223"/>
      <c r="K782" s="223"/>
      <c r="L782" s="223"/>
      <c r="M782" s="223"/>
      <c r="N782" s="223"/>
      <c r="O782" s="223"/>
      <c r="P782" s="223"/>
      <c r="Q782" s="223"/>
      <c r="R782" s="223"/>
      <c r="S782" s="223"/>
      <c r="T782" s="223"/>
      <c r="U782" s="223"/>
      <c r="V782" s="223"/>
      <c r="W782" s="223"/>
      <c r="X782" s="223"/>
      <c r="Y782" s="223"/>
      <c r="Z782" s="223"/>
      <c r="AA782" s="223"/>
      <c r="AB782" s="223"/>
      <c r="AC782" s="223"/>
      <c r="AD782" s="223"/>
      <c r="AE782" s="223"/>
      <c r="AF782" s="223"/>
      <c r="AG782" s="223"/>
      <c r="AJ782" s="18"/>
    </row>
    <row r="783" spans="2:36" x14ac:dyDescent="0.2">
      <c r="B783" s="223"/>
      <c r="C783" s="223"/>
      <c r="D783" s="223"/>
      <c r="E783" s="223"/>
      <c r="F783" s="364"/>
      <c r="G783" s="223"/>
      <c r="H783" s="223"/>
      <c r="I783" s="223"/>
      <c r="J783" s="223"/>
      <c r="K783" s="223"/>
      <c r="L783" s="223"/>
      <c r="M783" s="223"/>
      <c r="N783" s="223"/>
      <c r="O783" s="223"/>
      <c r="P783" s="223"/>
      <c r="Q783" s="223"/>
      <c r="R783" s="223"/>
      <c r="S783" s="223"/>
      <c r="T783" s="223"/>
      <c r="U783" s="223"/>
      <c r="V783" s="223"/>
      <c r="W783" s="223"/>
      <c r="X783" s="223"/>
      <c r="Y783" s="223"/>
      <c r="Z783" s="223"/>
      <c r="AA783" s="223"/>
      <c r="AB783" s="223"/>
      <c r="AC783" s="223"/>
      <c r="AD783" s="223"/>
      <c r="AE783" s="223"/>
      <c r="AF783" s="223"/>
      <c r="AG783" s="223"/>
      <c r="AJ783" s="18"/>
    </row>
    <row r="784" spans="2:36" x14ac:dyDescent="0.2">
      <c r="B784" s="223"/>
      <c r="C784" s="223"/>
      <c r="D784" s="223"/>
      <c r="E784" s="223"/>
      <c r="F784" s="364"/>
      <c r="G784" s="223"/>
      <c r="H784" s="223"/>
      <c r="I784" s="223"/>
      <c r="J784" s="223"/>
      <c r="K784" s="223"/>
      <c r="L784" s="223"/>
      <c r="M784" s="223"/>
      <c r="N784" s="223"/>
      <c r="O784" s="223"/>
      <c r="P784" s="223"/>
      <c r="Q784" s="223"/>
      <c r="R784" s="223"/>
      <c r="S784" s="223"/>
      <c r="T784" s="223"/>
      <c r="U784" s="223"/>
      <c r="V784" s="223"/>
      <c r="W784" s="223"/>
      <c r="X784" s="223"/>
      <c r="Y784" s="223"/>
      <c r="Z784" s="223"/>
      <c r="AA784" s="223"/>
      <c r="AB784" s="223"/>
      <c r="AC784" s="223"/>
      <c r="AD784" s="223"/>
      <c r="AE784" s="223"/>
      <c r="AF784" s="223"/>
      <c r="AG784" s="223"/>
      <c r="AJ784" s="18"/>
    </row>
    <row r="785" spans="2:36" x14ac:dyDescent="0.2">
      <c r="B785" s="223"/>
      <c r="C785" s="223"/>
      <c r="D785" s="223"/>
      <c r="E785" s="223"/>
      <c r="F785" s="364"/>
      <c r="G785" s="223"/>
      <c r="H785" s="223"/>
      <c r="I785" s="223"/>
      <c r="J785" s="223"/>
      <c r="K785" s="223"/>
      <c r="L785" s="223"/>
      <c r="M785" s="223"/>
      <c r="N785" s="223"/>
      <c r="O785" s="223"/>
      <c r="P785" s="223"/>
      <c r="Q785" s="223"/>
      <c r="R785" s="223"/>
      <c r="S785" s="223"/>
      <c r="T785" s="223"/>
      <c r="U785" s="223"/>
      <c r="V785" s="223"/>
      <c r="W785" s="223"/>
      <c r="X785" s="223"/>
      <c r="Y785" s="223"/>
      <c r="Z785" s="223"/>
      <c r="AA785" s="223"/>
      <c r="AB785" s="223"/>
      <c r="AC785" s="223"/>
      <c r="AD785" s="223"/>
      <c r="AE785" s="223"/>
      <c r="AF785" s="223"/>
      <c r="AG785" s="223"/>
      <c r="AJ785" s="18"/>
    </row>
    <row r="786" spans="2:36" x14ac:dyDescent="0.2">
      <c r="B786" s="223"/>
      <c r="C786" s="223"/>
      <c r="D786" s="223"/>
      <c r="E786" s="223"/>
      <c r="F786" s="364"/>
      <c r="G786" s="223"/>
      <c r="H786" s="223"/>
      <c r="I786" s="223"/>
      <c r="J786" s="223"/>
      <c r="K786" s="223"/>
      <c r="L786" s="223"/>
      <c r="M786" s="223"/>
      <c r="N786" s="223"/>
      <c r="O786" s="223"/>
      <c r="P786" s="223"/>
      <c r="Q786" s="223"/>
      <c r="R786" s="223"/>
      <c r="S786" s="223"/>
      <c r="T786" s="223"/>
      <c r="U786" s="223"/>
      <c r="V786" s="223"/>
      <c r="W786" s="223"/>
      <c r="X786" s="223"/>
      <c r="Y786" s="223"/>
      <c r="Z786" s="223"/>
      <c r="AA786" s="223"/>
      <c r="AB786" s="223"/>
      <c r="AC786" s="223"/>
      <c r="AD786" s="223"/>
      <c r="AE786" s="223"/>
      <c r="AF786" s="223"/>
      <c r="AG786" s="223"/>
      <c r="AJ786" s="18"/>
    </row>
    <row r="787" spans="2:36" x14ac:dyDescent="0.2">
      <c r="B787" s="223"/>
      <c r="C787" s="223"/>
      <c r="D787" s="223"/>
      <c r="E787" s="223"/>
      <c r="F787" s="364"/>
      <c r="G787" s="223"/>
      <c r="H787" s="223"/>
      <c r="I787" s="223"/>
      <c r="J787" s="223"/>
      <c r="K787" s="223"/>
      <c r="L787" s="223"/>
      <c r="M787" s="223"/>
      <c r="N787" s="223"/>
      <c r="O787" s="223"/>
      <c r="P787" s="223"/>
      <c r="Q787" s="223"/>
      <c r="R787" s="223"/>
      <c r="S787" s="223"/>
      <c r="T787" s="223"/>
      <c r="U787" s="223"/>
      <c r="V787" s="223"/>
      <c r="W787" s="223"/>
      <c r="X787" s="223"/>
      <c r="Y787" s="223"/>
      <c r="Z787" s="223"/>
      <c r="AA787" s="223"/>
      <c r="AB787" s="223"/>
      <c r="AC787" s="223"/>
      <c r="AD787" s="223"/>
      <c r="AE787" s="223"/>
      <c r="AF787" s="223"/>
      <c r="AG787" s="223"/>
      <c r="AJ787" s="18"/>
    </row>
    <row r="788" spans="2:36" x14ac:dyDescent="0.2">
      <c r="B788" s="223"/>
      <c r="C788" s="223"/>
      <c r="D788" s="223"/>
      <c r="E788" s="223"/>
      <c r="F788" s="364"/>
      <c r="G788" s="223"/>
      <c r="H788" s="223"/>
      <c r="I788" s="223"/>
      <c r="J788" s="223"/>
      <c r="K788" s="223"/>
      <c r="L788" s="223"/>
      <c r="M788" s="223"/>
      <c r="N788" s="223"/>
      <c r="O788" s="223"/>
      <c r="P788" s="223"/>
      <c r="Q788" s="223"/>
      <c r="R788" s="223"/>
      <c r="S788" s="223"/>
      <c r="T788" s="223"/>
      <c r="U788" s="223"/>
      <c r="V788" s="223"/>
      <c r="W788" s="223"/>
      <c r="X788" s="223"/>
      <c r="Y788" s="223"/>
      <c r="Z788" s="223"/>
      <c r="AA788" s="223"/>
      <c r="AB788" s="223"/>
      <c r="AC788" s="223"/>
      <c r="AD788" s="223"/>
      <c r="AE788" s="223"/>
      <c r="AF788" s="223"/>
      <c r="AG788" s="223"/>
      <c r="AJ788" s="18"/>
    </row>
    <row r="789" spans="2:36" x14ac:dyDescent="0.2">
      <c r="B789" s="223"/>
      <c r="C789" s="223"/>
      <c r="D789" s="223"/>
      <c r="E789" s="223"/>
      <c r="F789" s="364"/>
      <c r="G789" s="223"/>
      <c r="H789" s="223"/>
      <c r="I789" s="223"/>
      <c r="J789" s="223"/>
      <c r="K789" s="223"/>
      <c r="L789" s="223"/>
      <c r="M789" s="223"/>
      <c r="N789" s="223"/>
      <c r="O789" s="223"/>
      <c r="P789" s="223"/>
      <c r="Q789" s="223"/>
      <c r="R789" s="223"/>
      <c r="S789" s="223"/>
      <c r="T789" s="223"/>
      <c r="U789" s="223"/>
      <c r="V789" s="223"/>
      <c r="W789" s="223"/>
      <c r="X789" s="223"/>
      <c r="Y789" s="223"/>
      <c r="Z789" s="223"/>
      <c r="AA789" s="223"/>
      <c r="AB789" s="223"/>
      <c r="AC789" s="223"/>
      <c r="AD789" s="223"/>
      <c r="AE789" s="223"/>
      <c r="AF789" s="223"/>
      <c r="AG789" s="223"/>
      <c r="AJ789" s="18"/>
    </row>
    <row r="790" spans="2:36" x14ac:dyDescent="0.2">
      <c r="B790" s="223"/>
      <c r="C790" s="223"/>
      <c r="D790" s="223"/>
      <c r="E790" s="223"/>
      <c r="F790" s="364"/>
      <c r="G790" s="223"/>
      <c r="H790" s="223"/>
      <c r="I790" s="223"/>
      <c r="J790" s="223"/>
      <c r="K790" s="223"/>
      <c r="L790" s="223"/>
      <c r="M790" s="223"/>
      <c r="N790" s="223"/>
      <c r="O790" s="223"/>
      <c r="P790" s="223"/>
      <c r="Q790" s="223"/>
      <c r="R790" s="223"/>
      <c r="S790" s="223"/>
      <c r="T790" s="223"/>
      <c r="U790" s="223"/>
      <c r="V790" s="223"/>
      <c r="W790" s="223"/>
      <c r="X790" s="223"/>
      <c r="Y790" s="223"/>
      <c r="Z790" s="223"/>
      <c r="AA790" s="223"/>
      <c r="AB790" s="223"/>
      <c r="AC790" s="223"/>
      <c r="AD790" s="223"/>
      <c r="AE790" s="223"/>
      <c r="AF790" s="223"/>
      <c r="AG790" s="223"/>
      <c r="AJ790" s="18"/>
    </row>
    <row r="791" spans="2:36" x14ac:dyDescent="0.2">
      <c r="B791" s="223"/>
      <c r="C791" s="223"/>
      <c r="D791" s="223"/>
      <c r="E791" s="223"/>
      <c r="F791" s="364"/>
      <c r="G791" s="223"/>
      <c r="H791" s="223"/>
      <c r="I791" s="223"/>
      <c r="J791" s="223"/>
      <c r="K791" s="223"/>
      <c r="L791" s="223"/>
      <c r="M791" s="223"/>
      <c r="N791" s="223"/>
      <c r="O791" s="223"/>
      <c r="P791" s="223"/>
      <c r="Q791" s="223"/>
      <c r="R791" s="223"/>
      <c r="S791" s="223"/>
      <c r="T791" s="223"/>
      <c r="U791" s="223"/>
      <c r="V791" s="223"/>
      <c r="W791" s="223"/>
      <c r="X791" s="223"/>
      <c r="Y791" s="223"/>
      <c r="Z791" s="223"/>
      <c r="AA791" s="223"/>
      <c r="AB791" s="223"/>
      <c r="AC791" s="223"/>
      <c r="AD791" s="223"/>
      <c r="AE791" s="223"/>
      <c r="AF791" s="223"/>
      <c r="AG791" s="223"/>
      <c r="AJ791" s="18"/>
    </row>
    <row r="792" spans="2:36" x14ac:dyDescent="0.2">
      <c r="B792" s="223"/>
      <c r="C792" s="223"/>
      <c r="D792" s="223"/>
      <c r="E792" s="223"/>
      <c r="F792" s="364"/>
      <c r="G792" s="223"/>
      <c r="H792" s="223"/>
      <c r="I792" s="223"/>
      <c r="J792" s="223"/>
      <c r="K792" s="223"/>
      <c r="L792" s="223"/>
      <c r="M792" s="223"/>
      <c r="N792" s="223"/>
      <c r="O792" s="223"/>
      <c r="P792" s="223"/>
      <c r="Q792" s="223"/>
      <c r="R792" s="223"/>
      <c r="S792" s="223"/>
      <c r="T792" s="223"/>
      <c r="U792" s="223"/>
      <c r="V792" s="223"/>
      <c r="W792" s="223"/>
      <c r="X792" s="223"/>
      <c r="Y792" s="223"/>
      <c r="Z792" s="223"/>
      <c r="AA792" s="223"/>
      <c r="AB792" s="223"/>
      <c r="AC792" s="223"/>
      <c r="AD792" s="223"/>
      <c r="AE792" s="223"/>
      <c r="AF792" s="223"/>
      <c r="AG792" s="223"/>
      <c r="AJ792" s="18"/>
    </row>
    <row r="793" spans="2:36" x14ac:dyDescent="0.2">
      <c r="B793" s="223"/>
      <c r="C793" s="223"/>
      <c r="D793" s="223"/>
      <c r="E793" s="223"/>
      <c r="F793" s="364"/>
      <c r="G793" s="223"/>
      <c r="H793" s="223"/>
      <c r="I793" s="223"/>
      <c r="J793" s="223"/>
      <c r="K793" s="223"/>
      <c r="L793" s="223"/>
      <c r="M793" s="223"/>
      <c r="N793" s="223"/>
      <c r="O793" s="223"/>
      <c r="P793" s="223"/>
      <c r="Q793" s="223"/>
      <c r="R793" s="223"/>
      <c r="S793" s="223"/>
      <c r="T793" s="223"/>
      <c r="U793" s="223"/>
      <c r="V793" s="223"/>
      <c r="W793" s="223"/>
      <c r="X793" s="223"/>
      <c r="Y793" s="223"/>
      <c r="Z793" s="223"/>
      <c r="AA793" s="223"/>
      <c r="AB793" s="223"/>
      <c r="AC793" s="223"/>
      <c r="AD793" s="223"/>
      <c r="AE793" s="223"/>
      <c r="AF793" s="223"/>
      <c r="AG793" s="223"/>
      <c r="AJ793" s="18"/>
    </row>
    <row r="794" spans="2:36" x14ac:dyDescent="0.2">
      <c r="B794" s="223"/>
      <c r="C794" s="223"/>
      <c r="D794" s="223"/>
      <c r="E794" s="223"/>
      <c r="F794" s="364"/>
      <c r="G794" s="223"/>
      <c r="H794" s="223"/>
      <c r="I794" s="223"/>
      <c r="J794" s="223"/>
      <c r="K794" s="223"/>
      <c r="L794" s="223"/>
      <c r="M794" s="223"/>
      <c r="N794" s="223"/>
      <c r="O794" s="223"/>
      <c r="P794" s="223"/>
      <c r="Q794" s="223"/>
      <c r="R794" s="223"/>
      <c r="S794" s="223"/>
      <c r="T794" s="223"/>
      <c r="U794" s="223"/>
      <c r="V794" s="223"/>
      <c r="W794" s="223"/>
      <c r="X794" s="223"/>
      <c r="Y794" s="223"/>
      <c r="Z794" s="223"/>
      <c r="AA794" s="223"/>
      <c r="AB794" s="223"/>
      <c r="AC794" s="223"/>
      <c r="AD794" s="223"/>
      <c r="AE794" s="223"/>
      <c r="AF794" s="223"/>
      <c r="AG794" s="223"/>
      <c r="AJ794" s="18"/>
    </row>
    <row r="795" spans="2:36" x14ac:dyDescent="0.2">
      <c r="B795" s="223"/>
      <c r="C795" s="223"/>
      <c r="D795" s="223"/>
      <c r="E795" s="223"/>
      <c r="F795" s="364"/>
      <c r="G795" s="223"/>
      <c r="H795" s="223"/>
      <c r="I795" s="223"/>
      <c r="J795" s="223"/>
      <c r="K795" s="223"/>
      <c r="L795" s="223"/>
      <c r="M795" s="223"/>
      <c r="N795" s="223"/>
      <c r="O795" s="223"/>
      <c r="P795" s="223"/>
      <c r="Q795" s="223"/>
      <c r="R795" s="223"/>
      <c r="S795" s="223"/>
      <c r="T795" s="223"/>
      <c r="U795" s="223"/>
      <c r="V795" s="223"/>
      <c r="W795" s="223"/>
      <c r="X795" s="223"/>
      <c r="Y795" s="223"/>
      <c r="Z795" s="223"/>
      <c r="AA795" s="223"/>
      <c r="AB795" s="223"/>
      <c r="AC795" s="223"/>
      <c r="AD795" s="223"/>
      <c r="AE795" s="223"/>
      <c r="AF795" s="223"/>
      <c r="AG795" s="223"/>
      <c r="AJ795" s="18"/>
    </row>
    <row r="796" spans="2:36" x14ac:dyDescent="0.2">
      <c r="B796" s="223"/>
      <c r="C796" s="223"/>
      <c r="D796" s="223"/>
      <c r="E796" s="223"/>
      <c r="F796" s="364"/>
      <c r="G796" s="223"/>
      <c r="H796" s="223"/>
      <c r="I796" s="223"/>
      <c r="J796" s="223"/>
      <c r="K796" s="223"/>
      <c r="L796" s="223"/>
      <c r="M796" s="223"/>
      <c r="N796" s="223"/>
      <c r="O796" s="223"/>
      <c r="P796" s="223"/>
      <c r="Q796" s="223"/>
      <c r="R796" s="223"/>
      <c r="S796" s="223"/>
      <c r="T796" s="223"/>
      <c r="U796" s="223"/>
      <c r="V796" s="223"/>
      <c r="W796" s="223"/>
      <c r="X796" s="223"/>
      <c r="Y796" s="223"/>
      <c r="Z796" s="223"/>
      <c r="AA796" s="223"/>
      <c r="AB796" s="223"/>
      <c r="AC796" s="223"/>
      <c r="AD796" s="223"/>
      <c r="AE796" s="223"/>
      <c r="AF796" s="223"/>
      <c r="AG796" s="223"/>
      <c r="AJ796" s="18"/>
    </row>
    <row r="797" spans="2:36" x14ac:dyDescent="0.2">
      <c r="B797" s="223"/>
      <c r="C797" s="223"/>
      <c r="D797" s="223"/>
      <c r="E797" s="223"/>
      <c r="F797" s="364"/>
      <c r="G797" s="223"/>
      <c r="H797" s="223"/>
      <c r="I797" s="223"/>
      <c r="J797" s="223"/>
      <c r="K797" s="223"/>
      <c r="L797" s="223"/>
      <c r="M797" s="223"/>
      <c r="N797" s="223"/>
      <c r="O797" s="223"/>
      <c r="P797" s="223"/>
      <c r="Q797" s="223"/>
      <c r="R797" s="223"/>
      <c r="S797" s="223"/>
      <c r="T797" s="223"/>
      <c r="U797" s="223"/>
      <c r="V797" s="223"/>
      <c r="W797" s="223"/>
      <c r="X797" s="223"/>
      <c r="Y797" s="223"/>
      <c r="Z797" s="223"/>
      <c r="AA797" s="223"/>
      <c r="AB797" s="223"/>
      <c r="AC797" s="223"/>
      <c r="AD797" s="223"/>
      <c r="AE797" s="223"/>
      <c r="AF797" s="223"/>
      <c r="AG797" s="223"/>
      <c r="AJ797" s="18"/>
    </row>
    <row r="798" spans="2:36" x14ac:dyDescent="0.2">
      <c r="B798" s="223"/>
      <c r="C798" s="223"/>
      <c r="D798" s="223"/>
      <c r="E798" s="223"/>
      <c r="F798" s="364"/>
      <c r="G798" s="223"/>
      <c r="H798" s="223"/>
      <c r="I798" s="223"/>
      <c r="J798" s="223"/>
      <c r="K798" s="223"/>
      <c r="L798" s="223"/>
      <c r="M798" s="223"/>
      <c r="N798" s="223"/>
      <c r="O798" s="223"/>
      <c r="P798" s="223"/>
      <c r="Q798" s="223"/>
      <c r="R798" s="223"/>
      <c r="S798" s="223"/>
      <c r="T798" s="223"/>
      <c r="U798" s="223"/>
      <c r="V798" s="223"/>
      <c r="W798" s="223"/>
      <c r="X798" s="223"/>
      <c r="Y798" s="223"/>
      <c r="Z798" s="223"/>
      <c r="AA798" s="223"/>
      <c r="AB798" s="223"/>
      <c r="AC798" s="223"/>
      <c r="AD798" s="223"/>
      <c r="AE798" s="223"/>
      <c r="AF798" s="223"/>
      <c r="AG798" s="223"/>
      <c r="AJ798" s="18"/>
    </row>
    <row r="799" spans="2:36" x14ac:dyDescent="0.2">
      <c r="B799" s="223"/>
      <c r="C799" s="223"/>
      <c r="D799" s="223"/>
      <c r="E799" s="223"/>
      <c r="F799" s="364"/>
      <c r="G799" s="223"/>
      <c r="H799" s="223"/>
      <c r="I799" s="223"/>
      <c r="J799" s="223"/>
      <c r="K799" s="223"/>
      <c r="L799" s="223"/>
      <c r="M799" s="223"/>
      <c r="N799" s="223"/>
      <c r="O799" s="223"/>
      <c r="P799" s="223"/>
      <c r="Q799" s="223"/>
      <c r="R799" s="223"/>
      <c r="S799" s="223"/>
      <c r="T799" s="223"/>
      <c r="U799" s="223"/>
      <c r="V799" s="223"/>
      <c r="W799" s="223"/>
      <c r="X799" s="223"/>
      <c r="Y799" s="223"/>
      <c r="Z799" s="223"/>
      <c r="AA799" s="223"/>
      <c r="AB799" s="223"/>
      <c r="AC799" s="223"/>
      <c r="AD799" s="223"/>
      <c r="AE799" s="223"/>
      <c r="AF799" s="223"/>
      <c r="AG799" s="223"/>
      <c r="AJ799" s="18"/>
    </row>
    <row r="800" spans="2:36" x14ac:dyDescent="0.2">
      <c r="B800" s="223"/>
      <c r="C800" s="223"/>
      <c r="D800" s="223"/>
      <c r="E800" s="223"/>
      <c r="F800" s="364"/>
      <c r="G800" s="223"/>
      <c r="H800" s="223"/>
      <c r="I800" s="223"/>
      <c r="J800" s="223"/>
      <c r="K800" s="223"/>
      <c r="L800" s="223"/>
      <c r="M800" s="223"/>
      <c r="N800" s="223"/>
      <c r="O800" s="223"/>
      <c r="P800" s="223"/>
      <c r="Q800" s="223"/>
      <c r="R800" s="223"/>
      <c r="S800" s="223"/>
      <c r="T800" s="223"/>
      <c r="U800" s="223"/>
      <c r="V800" s="223"/>
      <c r="W800" s="223"/>
      <c r="X800" s="223"/>
      <c r="Y800" s="223"/>
      <c r="Z800" s="223"/>
      <c r="AA800" s="223"/>
      <c r="AB800" s="223"/>
      <c r="AC800" s="223"/>
      <c r="AD800" s="223"/>
      <c r="AE800" s="223"/>
      <c r="AF800" s="223"/>
      <c r="AG800" s="223"/>
      <c r="AJ800" s="18"/>
    </row>
    <row r="801" spans="2:36" x14ac:dyDescent="0.2">
      <c r="B801" s="223"/>
      <c r="C801" s="223"/>
      <c r="D801" s="223"/>
      <c r="E801" s="223"/>
      <c r="F801" s="364"/>
      <c r="G801" s="223"/>
      <c r="H801" s="223"/>
      <c r="I801" s="223"/>
      <c r="J801" s="223"/>
      <c r="K801" s="223"/>
      <c r="L801" s="223"/>
      <c r="M801" s="223"/>
      <c r="N801" s="223"/>
      <c r="O801" s="223"/>
      <c r="P801" s="223"/>
      <c r="Q801" s="223"/>
      <c r="R801" s="223"/>
      <c r="S801" s="223"/>
      <c r="T801" s="223"/>
      <c r="U801" s="223"/>
      <c r="V801" s="223"/>
      <c r="W801" s="223"/>
      <c r="X801" s="223"/>
      <c r="Y801" s="223"/>
      <c r="Z801" s="223"/>
      <c r="AA801" s="223"/>
      <c r="AB801" s="223"/>
      <c r="AC801" s="223"/>
      <c r="AD801" s="223"/>
      <c r="AE801" s="223"/>
      <c r="AF801" s="223"/>
      <c r="AG801" s="223"/>
      <c r="AJ801" s="18"/>
    </row>
    <row r="802" spans="2:36" x14ac:dyDescent="0.2">
      <c r="B802" s="223"/>
      <c r="C802" s="223"/>
      <c r="D802" s="223"/>
      <c r="E802" s="223"/>
      <c r="F802" s="364"/>
      <c r="G802" s="223"/>
      <c r="H802" s="223"/>
      <c r="I802" s="223"/>
      <c r="J802" s="223"/>
      <c r="K802" s="223"/>
      <c r="L802" s="223"/>
      <c r="M802" s="223"/>
      <c r="N802" s="223"/>
      <c r="O802" s="223"/>
      <c r="P802" s="223"/>
      <c r="Q802" s="223"/>
      <c r="R802" s="223"/>
      <c r="S802" s="223"/>
      <c r="T802" s="223"/>
      <c r="U802" s="223"/>
      <c r="V802" s="223"/>
      <c r="W802" s="223"/>
      <c r="X802" s="223"/>
      <c r="Y802" s="223"/>
      <c r="Z802" s="223"/>
      <c r="AA802" s="223"/>
      <c r="AB802" s="223"/>
      <c r="AC802" s="223"/>
      <c r="AD802" s="223"/>
      <c r="AE802" s="223"/>
      <c r="AF802" s="223"/>
      <c r="AG802" s="223"/>
      <c r="AJ802" s="18"/>
    </row>
    <row r="803" spans="2:36" x14ac:dyDescent="0.2">
      <c r="B803" s="223"/>
      <c r="C803" s="223"/>
      <c r="D803" s="223"/>
      <c r="E803" s="223"/>
      <c r="F803" s="364"/>
      <c r="G803" s="223"/>
      <c r="H803" s="223"/>
      <c r="I803" s="223"/>
      <c r="J803" s="223"/>
      <c r="K803" s="223"/>
      <c r="L803" s="223"/>
      <c r="M803" s="223"/>
      <c r="N803" s="223"/>
      <c r="O803" s="223"/>
      <c r="P803" s="223"/>
      <c r="Q803" s="223"/>
      <c r="R803" s="223"/>
      <c r="S803" s="223"/>
      <c r="T803" s="223"/>
      <c r="U803" s="223"/>
      <c r="V803" s="223"/>
      <c r="W803" s="223"/>
      <c r="X803" s="223"/>
      <c r="Y803" s="223"/>
      <c r="Z803" s="223"/>
      <c r="AA803" s="223"/>
      <c r="AB803" s="223"/>
      <c r="AC803" s="223"/>
      <c r="AD803" s="223"/>
      <c r="AE803" s="223"/>
      <c r="AF803" s="223"/>
      <c r="AG803" s="223"/>
      <c r="AJ803" s="18"/>
    </row>
    <row r="804" spans="2:36" x14ac:dyDescent="0.2">
      <c r="B804" s="223"/>
      <c r="C804" s="223"/>
      <c r="D804" s="223"/>
      <c r="E804" s="223"/>
      <c r="F804" s="364"/>
      <c r="G804" s="223"/>
      <c r="H804" s="223"/>
      <c r="I804" s="223"/>
      <c r="J804" s="223"/>
      <c r="K804" s="223"/>
      <c r="L804" s="223"/>
      <c r="M804" s="223"/>
      <c r="N804" s="223"/>
      <c r="O804" s="223"/>
      <c r="P804" s="223"/>
      <c r="Q804" s="223"/>
      <c r="R804" s="223"/>
      <c r="S804" s="223"/>
      <c r="T804" s="223"/>
      <c r="U804" s="223"/>
      <c r="V804" s="223"/>
      <c r="W804" s="223"/>
      <c r="X804" s="223"/>
      <c r="Y804" s="223"/>
      <c r="Z804" s="223"/>
      <c r="AA804" s="223"/>
      <c r="AB804" s="223"/>
      <c r="AC804" s="223"/>
      <c r="AD804" s="223"/>
      <c r="AE804" s="223"/>
      <c r="AF804" s="223"/>
      <c r="AG804" s="223"/>
      <c r="AJ804" s="18"/>
    </row>
    <row r="805" spans="2:36" x14ac:dyDescent="0.2">
      <c r="B805" s="223"/>
      <c r="C805" s="223"/>
      <c r="D805" s="223"/>
      <c r="E805" s="223"/>
      <c r="F805" s="364"/>
      <c r="G805" s="223"/>
      <c r="H805" s="223"/>
      <c r="I805" s="223"/>
      <c r="J805" s="223"/>
      <c r="K805" s="223"/>
      <c r="L805" s="223"/>
      <c r="M805" s="223"/>
      <c r="N805" s="223"/>
      <c r="O805" s="223"/>
      <c r="P805" s="223"/>
      <c r="Q805" s="223"/>
      <c r="R805" s="223"/>
      <c r="S805" s="223"/>
      <c r="T805" s="223"/>
      <c r="U805" s="223"/>
      <c r="V805" s="223"/>
      <c r="W805" s="223"/>
      <c r="X805" s="223"/>
      <c r="Y805" s="223"/>
      <c r="Z805" s="223"/>
      <c r="AA805" s="223"/>
      <c r="AB805" s="223"/>
      <c r="AC805" s="223"/>
      <c r="AD805" s="223"/>
      <c r="AE805" s="223"/>
      <c r="AF805" s="223"/>
      <c r="AG805" s="223"/>
      <c r="AJ805" s="18"/>
    </row>
    <row r="806" spans="2:36" x14ac:dyDescent="0.2">
      <c r="B806" s="223"/>
      <c r="C806" s="223"/>
      <c r="D806" s="223"/>
      <c r="E806" s="223"/>
      <c r="F806" s="364"/>
      <c r="G806" s="223"/>
      <c r="H806" s="223"/>
      <c r="I806" s="223"/>
      <c r="J806" s="223"/>
      <c r="K806" s="223"/>
      <c r="L806" s="223"/>
      <c r="M806" s="223"/>
      <c r="N806" s="223"/>
      <c r="O806" s="223"/>
      <c r="P806" s="223"/>
      <c r="Q806" s="223"/>
      <c r="R806" s="223"/>
      <c r="S806" s="223"/>
      <c r="T806" s="223"/>
      <c r="U806" s="223"/>
      <c r="V806" s="223"/>
      <c r="W806" s="223"/>
      <c r="X806" s="223"/>
      <c r="Y806" s="223"/>
      <c r="Z806" s="223"/>
      <c r="AA806" s="223"/>
      <c r="AB806" s="223"/>
      <c r="AC806" s="223"/>
      <c r="AD806" s="223"/>
      <c r="AE806" s="223"/>
      <c r="AF806" s="223"/>
      <c r="AG806" s="223"/>
      <c r="AJ806" s="18"/>
    </row>
    <row r="807" spans="2:36" x14ac:dyDescent="0.2">
      <c r="B807" s="223"/>
      <c r="C807" s="223"/>
      <c r="D807" s="223"/>
      <c r="E807" s="223"/>
      <c r="F807" s="364"/>
      <c r="G807" s="223"/>
      <c r="H807" s="223"/>
      <c r="I807" s="223"/>
      <c r="J807" s="223"/>
      <c r="K807" s="223"/>
      <c r="L807" s="223"/>
      <c r="M807" s="223"/>
      <c r="N807" s="223"/>
      <c r="O807" s="223"/>
      <c r="P807" s="223"/>
      <c r="Q807" s="223"/>
      <c r="R807" s="223"/>
      <c r="S807" s="223"/>
      <c r="T807" s="223"/>
      <c r="U807" s="223"/>
      <c r="V807" s="223"/>
      <c r="W807" s="223"/>
      <c r="X807" s="223"/>
      <c r="Y807" s="223"/>
      <c r="Z807" s="223"/>
      <c r="AA807" s="223"/>
      <c r="AB807" s="223"/>
      <c r="AC807" s="223"/>
      <c r="AD807" s="223"/>
      <c r="AE807" s="223"/>
      <c r="AF807" s="223"/>
      <c r="AG807" s="223"/>
      <c r="AJ807" s="18"/>
    </row>
    <row r="808" spans="2:36" x14ac:dyDescent="0.2">
      <c r="B808" s="223"/>
      <c r="C808" s="223"/>
      <c r="D808" s="223"/>
      <c r="E808" s="223"/>
      <c r="F808" s="364"/>
      <c r="G808" s="223"/>
      <c r="H808" s="223"/>
      <c r="I808" s="223"/>
      <c r="J808" s="223"/>
      <c r="K808" s="223"/>
      <c r="L808" s="223"/>
      <c r="M808" s="223"/>
      <c r="N808" s="223"/>
      <c r="O808" s="223"/>
      <c r="P808" s="223"/>
      <c r="Q808" s="223"/>
      <c r="R808" s="223"/>
      <c r="S808" s="223"/>
      <c r="T808" s="223"/>
      <c r="U808" s="223"/>
      <c r="V808" s="223"/>
      <c r="W808" s="223"/>
      <c r="X808" s="223"/>
      <c r="Y808" s="223"/>
      <c r="Z808" s="223"/>
      <c r="AA808" s="223"/>
      <c r="AB808" s="223"/>
      <c r="AC808" s="223"/>
      <c r="AD808" s="223"/>
      <c r="AE808" s="223"/>
      <c r="AF808" s="223"/>
      <c r="AG808" s="223"/>
      <c r="AJ808" s="18"/>
    </row>
    <row r="809" spans="2:36" x14ac:dyDescent="0.2">
      <c r="B809" s="223"/>
      <c r="C809" s="223"/>
      <c r="D809" s="223"/>
      <c r="E809" s="223"/>
      <c r="F809" s="364"/>
      <c r="G809" s="223"/>
      <c r="H809" s="223"/>
      <c r="I809" s="223"/>
      <c r="J809" s="223"/>
      <c r="K809" s="223"/>
      <c r="L809" s="223"/>
      <c r="M809" s="223"/>
      <c r="N809" s="223"/>
      <c r="O809" s="223"/>
      <c r="P809" s="223"/>
      <c r="Q809" s="223"/>
      <c r="R809" s="223"/>
      <c r="S809" s="223"/>
      <c r="T809" s="223"/>
      <c r="U809" s="223"/>
      <c r="V809" s="223"/>
      <c r="W809" s="223"/>
      <c r="X809" s="223"/>
      <c r="Y809" s="223"/>
      <c r="Z809" s="223"/>
      <c r="AA809" s="223"/>
      <c r="AB809" s="223"/>
      <c r="AC809" s="223"/>
      <c r="AD809" s="223"/>
      <c r="AE809" s="223"/>
      <c r="AF809" s="223"/>
      <c r="AG809" s="223"/>
      <c r="AJ809" s="18"/>
    </row>
    <row r="810" spans="2:36" x14ac:dyDescent="0.2">
      <c r="B810" s="223"/>
      <c r="C810" s="223"/>
      <c r="D810" s="223"/>
      <c r="E810" s="223"/>
      <c r="F810" s="364"/>
      <c r="G810" s="223"/>
      <c r="H810" s="223"/>
      <c r="I810" s="223"/>
      <c r="J810" s="223"/>
      <c r="K810" s="223"/>
      <c r="L810" s="223"/>
      <c r="M810" s="223"/>
      <c r="N810" s="223"/>
      <c r="O810" s="223"/>
      <c r="P810" s="223"/>
      <c r="Q810" s="223"/>
      <c r="R810" s="223"/>
      <c r="S810" s="223"/>
      <c r="T810" s="223"/>
      <c r="U810" s="223"/>
      <c r="V810" s="223"/>
      <c r="W810" s="223"/>
      <c r="X810" s="223"/>
      <c r="Y810" s="223"/>
      <c r="Z810" s="223"/>
      <c r="AA810" s="223"/>
      <c r="AB810" s="223"/>
      <c r="AC810" s="223"/>
      <c r="AD810" s="223"/>
      <c r="AE810" s="223"/>
      <c r="AF810" s="223"/>
      <c r="AG810" s="223"/>
      <c r="AJ810" s="18"/>
    </row>
    <row r="811" spans="2:36" x14ac:dyDescent="0.2">
      <c r="B811" s="223"/>
      <c r="C811" s="223"/>
      <c r="D811" s="223"/>
      <c r="E811" s="223"/>
      <c r="F811" s="364"/>
      <c r="G811" s="223"/>
      <c r="H811" s="223"/>
      <c r="I811" s="223"/>
      <c r="J811" s="223"/>
      <c r="K811" s="223"/>
      <c r="L811" s="223"/>
      <c r="M811" s="223"/>
      <c r="N811" s="223"/>
      <c r="O811" s="223"/>
      <c r="P811" s="223"/>
      <c r="Q811" s="223"/>
      <c r="R811" s="223"/>
      <c r="S811" s="223"/>
      <c r="T811" s="223"/>
      <c r="U811" s="223"/>
      <c r="V811" s="223"/>
      <c r="W811" s="223"/>
      <c r="X811" s="223"/>
      <c r="Y811" s="223"/>
      <c r="Z811" s="223"/>
      <c r="AA811" s="223"/>
      <c r="AB811" s="223"/>
      <c r="AC811" s="223"/>
      <c r="AD811" s="223"/>
      <c r="AE811" s="223"/>
      <c r="AF811" s="223"/>
      <c r="AG811" s="223"/>
      <c r="AJ811" s="18"/>
    </row>
    <row r="812" spans="2:36" x14ac:dyDescent="0.2">
      <c r="B812" s="223"/>
      <c r="C812" s="223"/>
      <c r="D812" s="223"/>
      <c r="E812" s="223"/>
      <c r="F812" s="364"/>
      <c r="G812" s="223"/>
      <c r="H812" s="223"/>
      <c r="I812" s="223"/>
      <c r="J812" s="223"/>
      <c r="K812" s="223"/>
      <c r="L812" s="223"/>
      <c r="M812" s="223"/>
      <c r="N812" s="223"/>
      <c r="O812" s="223"/>
      <c r="P812" s="223"/>
      <c r="Q812" s="223"/>
      <c r="R812" s="223"/>
      <c r="S812" s="223"/>
      <c r="T812" s="223"/>
      <c r="U812" s="223"/>
      <c r="V812" s="223"/>
      <c r="W812" s="223"/>
      <c r="X812" s="223"/>
      <c r="Y812" s="223"/>
      <c r="Z812" s="223"/>
      <c r="AA812" s="223"/>
      <c r="AB812" s="223"/>
      <c r="AC812" s="223"/>
      <c r="AD812" s="223"/>
      <c r="AE812" s="223"/>
      <c r="AF812" s="223"/>
      <c r="AG812" s="223"/>
      <c r="AJ812" s="18"/>
    </row>
    <row r="813" spans="2:36" x14ac:dyDescent="0.2">
      <c r="B813" s="223"/>
      <c r="C813" s="223"/>
      <c r="D813" s="223"/>
      <c r="E813" s="223"/>
      <c r="F813" s="364"/>
      <c r="G813" s="223"/>
      <c r="H813" s="223"/>
      <c r="I813" s="223"/>
      <c r="J813" s="223"/>
      <c r="K813" s="223"/>
      <c r="L813" s="223"/>
      <c r="M813" s="223"/>
      <c r="N813" s="223"/>
      <c r="O813" s="223"/>
      <c r="P813" s="223"/>
      <c r="Q813" s="223"/>
      <c r="R813" s="223"/>
      <c r="S813" s="223"/>
      <c r="T813" s="223"/>
      <c r="U813" s="223"/>
      <c r="V813" s="223"/>
      <c r="W813" s="223"/>
      <c r="X813" s="223"/>
      <c r="Y813" s="223"/>
      <c r="Z813" s="223"/>
      <c r="AA813" s="223"/>
      <c r="AB813" s="223"/>
      <c r="AC813" s="223"/>
      <c r="AD813" s="223"/>
      <c r="AE813" s="223"/>
      <c r="AF813" s="223"/>
      <c r="AG813" s="223"/>
      <c r="AJ813" s="18"/>
    </row>
    <row r="814" spans="2:36" x14ac:dyDescent="0.2">
      <c r="B814" s="223"/>
      <c r="C814" s="223"/>
      <c r="D814" s="223"/>
      <c r="E814" s="223"/>
      <c r="F814" s="364"/>
      <c r="G814" s="223"/>
      <c r="H814" s="223"/>
      <c r="I814" s="223"/>
      <c r="J814" s="223"/>
      <c r="K814" s="223"/>
      <c r="L814" s="223"/>
      <c r="M814" s="223"/>
      <c r="N814" s="223"/>
      <c r="O814" s="223"/>
      <c r="P814" s="223"/>
      <c r="Q814" s="223"/>
      <c r="R814" s="223"/>
      <c r="S814" s="223"/>
      <c r="T814" s="223"/>
      <c r="U814" s="223"/>
      <c r="V814" s="223"/>
      <c r="W814" s="223"/>
      <c r="X814" s="223"/>
      <c r="Y814" s="223"/>
      <c r="Z814" s="223"/>
      <c r="AA814" s="223"/>
      <c r="AB814" s="223"/>
      <c r="AC814" s="223"/>
      <c r="AD814" s="223"/>
      <c r="AE814" s="223"/>
      <c r="AF814" s="223"/>
      <c r="AG814" s="223"/>
      <c r="AJ814" s="18"/>
    </row>
    <row r="815" spans="2:36" x14ac:dyDescent="0.2">
      <c r="B815" s="223"/>
      <c r="C815" s="223"/>
      <c r="D815" s="223"/>
      <c r="E815" s="223"/>
      <c r="F815" s="364"/>
      <c r="G815" s="223"/>
      <c r="H815" s="223"/>
      <c r="I815" s="223"/>
      <c r="J815" s="223"/>
      <c r="K815" s="223"/>
      <c r="L815" s="223"/>
      <c r="M815" s="223"/>
      <c r="N815" s="223"/>
      <c r="O815" s="223"/>
      <c r="P815" s="223"/>
      <c r="Q815" s="223"/>
      <c r="R815" s="223"/>
      <c r="S815" s="223"/>
      <c r="T815" s="223"/>
      <c r="U815" s="223"/>
      <c r="V815" s="223"/>
      <c r="W815" s="223"/>
      <c r="X815" s="223"/>
      <c r="Y815" s="223"/>
      <c r="Z815" s="223"/>
      <c r="AA815" s="223"/>
      <c r="AB815" s="223"/>
      <c r="AC815" s="223"/>
      <c r="AD815" s="223"/>
      <c r="AE815" s="223"/>
      <c r="AF815" s="223"/>
      <c r="AG815" s="223"/>
      <c r="AJ815" s="18"/>
    </row>
    <row r="816" spans="2:36" x14ac:dyDescent="0.2">
      <c r="B816" s="223"/>
      <c r="C816" s="223"/>
      <c r="D816" s="223"/>
      <c r="E816" s="223"/>
      <c r="F816" s="364"/>
      <c r="G816" s="223"/>
      <c r="H816" s="223"/>
      <c r="I816" s="223"/>
      <c r="J816" s="223"/>
      <c r="K816" s="223"/>
      <c r="L816" s="223"/>
      <c r="M816" s="223"/>
      <c r="N816" s="223"/>
      <c r="O816" s="223"/>
      <c r="P816" s="223"/>
      <c r="Q816" s="223"/>
      <c r="R816" s="223"/>
      <c r="S816" s="223"/>
      <c r="T816" s="223"/>
      <c r="U816" s="223"/>
      <c r="V816" s="223"/>
      <c r="W816" s="223"/>
      <c r="X816" s="223"/>
      <c r="Y816" s="223"/>
      <c r="Z816" s="223"/>
      <c r="AA816" s="223"/>
      <c r="AB816" s="223"/>
      <c r="AC816" s="223"/>
      <c r="AD816" s="223"/>
      <c r="AE816" s="223"/>
      <c r="AF816" s="223"/>
      <c r="AG816" s="223"/>
      <c r="AJ816" s="18"/>
    </row>
    <row r="817" spans="2:36" x14ac:dyDescent="0.2">
      <c r="B817" s="223"/>
      <c r="C817" s="223"/>
      <c r="D817" s="223"/>
      <c r="E817" s="223"/>
      <c r="F817" s="364"/>
      <c r="G817" s="223"/>
      <c r="H817" s="223"/>
      <c r="I817" s="223"/>
      <c r="J817" s="223"/>
      <c r="K817" s="223"/>
      <c r="L817" s="223"/>
      <c r="M817" s="223"/>
      <c r="N817" s="223"/>
      <c r="O817" s="223"/>
      <c r="P817" s="223"/>
      <c r="Q817" s="223"/>
      <c r="R817" s="223"/>
      <c r="S817" s="223"/>
      <c r="T817" s="223"/>
      <c r="U817" s="223"/>
      <c r="V817" s="223"/>
      <c r="W817" s="223"/>
      <c r="X817" s="223"/>
      <c r="Y817" s="223"/>
      <c r="Z817" s="223"/>
      <c r="AA817" s="223"/>
      <c r="AB817" s="223"/>
      <c r="AC817" s="223"/>
      <c r="AD817" s="223"/>
      <c r="AE817" s="223"/>
      <c r="AF817" s="223"/>
      <c r="AG817" s="223"/>
      <c r="AJ817" s="18"/>
    </row>
    <row r="818" spans="2:36" x14ac:dyDescent="0.2">
      <c r="B818" s="223"/>
      <c r="C818" s="223"/>
      <c r="D818" s="223"/>
      <c r="E818" s="223"/>
      <c r="F818" s="364"/>
      <c r="G818" s="223"/>
      <c r="H818" s="223"/>
      <c r="I818" s="223"/>
      <c r="J818" s="223"/>
      <c r="K818" s="223"/>
      <c r="L818" s="223"/>
      <c r="M818" s="223"/>
      <c r="N818" s="223"/>
      <c r="O818" s="223"/>
      <c r="P818" s="223"/>
      <c r="Q818" s="223"/>
      <c r="R818" s="223"/>
      <c r="S818" s="223"/>
      <c r="T818" s="223"/>
      <c r="U818" s="223"/>
      <c r="V818" s="223"/>
      <c r="W818" s="223"/>
      <c r="X818" s="223"/>
      <c r="Y818" s="223"/>
      <c r="Z818" s="223"/>
      <c r="AA818" s="223"/>
      <c r="AB818" s="223"/>
      <c r="AC818" s="223"/>
      <c r="AD818" s="223"/>
      <c r="AE818" s="223"/>
      <c r="AF818" s="223"/>
      <c r="AG818" s="223"/>
      <c r="AJ818" s="18"/>
    </row>
    <row r="819" spans="2:36" x14ac:dyDescent="0.2">
      <c r="B819" s="223"/>
      <c r="C819" s="223"/>
      <c r="D819" s="223"/>
      <c r="E819" s="223"/>
      <c r="F819" s="364"/>
      <c r="G819" s="223"/>
      <c r="H819" s="223"/>
      <c r="I819" s="223"/>
      <c r="J819" s="223"/>
      <c r="K819" s="223"/>
      <c r="L819" s="223"/>
      <c r="M819" s="223"/>
      <c r="N819" s="223"/>
      <c r="O819" s="223"/>
      <c r="P819" s="223"/>
      <c r="Q819" s="223"/>
      <c r="R819" s="223"/>
      <c r="S819" s="223"/>
      <c r="T819" s="223"/>
      <c r="U819" s="223"/>
      <c r="V819" s="223"/>
      <c r="W819" s="223"/>
      <c r="X819" s="223"/>
      <c r="Y819" s="223"/>
      <c r="Z819" s="223"/>
      <c r="AA819" s="223"/>
      <c r="AB819" s="223"/>
      <c r="AC819" s="223"/>
      <c r="AD819" s="223"/>
      <c r="AE819" s="223"/>
      <c r="AF819" s="223"/>
      <c r="AG819" s="223"/>
      <c r="AJ819" s="18"/>
    </row>
    <row r="820" spans="2:36" x14ac:dyDescent="0.2">
      <c r="B820" s="223"/>
      <c r="C820" s="223"/>
      <c r="D820" s="223"/>
      <c r="E820" s="223"/>
      <c r="F820" s="364"/>
      <c r="G820" s="223"/>
      <c r="H820" s="223"/>
      <c r="I820" s="223"/>
      <c r="J820" s="223"/>
      <c r="K820" s="223"/>
      <c r="L820" s="223"/>
      <c r="M820" s="223"/>
      <c r="N820" s="223"/>
      <c r="O820" s="223"/>
      <c r="P820" s="223"/>
      <c r="Q820" s="223"/>
      <c r="R820" s="223"/>
      <c r="S820" s="223"/>
      <c r="T820" s="223"/>
      <c r="U820" s="223"/>
      <c r="V820" s="223"/>
      <c r="W820" s="223"/>
      <c r="X820" s="223"/>
      <c r="Y820" s="223"/>
      <c r="Z820" s="223"/>
      <c r="AA820" s="223"/>
      <c r="AB820" s="223"/>
      <c r="AC820" s="223"/>
      <c r="AD820" s="223"/>
      <c r="AE820" s="223"/>
      <c r="AF820" s="223"/>
      <c r="AG820" s="223"/>
      <c r="AJ820" s="18"/>
    </row>
    <row r="821" spans="2:36" x14ac:dyDescent="0.2">
      <c r="B821" s="223"/>
      <c r="C821" s="223"/>
      <c r="D821" s="223"/>
      <c r="E821" s="223"/>
      <c r="F821" s="364"/>
      <c r="G821" s="223"/>
      <c r="H821" s="223"/>
      <c r="I821" s="223"/>
      <c r="J821" s="223"/>
      <c r="K821" s="223"/>
      <c r="L821" s="223"/>
      <c r="M821" s="223"/>
      <c r="N821" s="223"/>
      <c r="O821" s="223"/>
      <c r="P821" s="223"/>
      <c r="Q821" s="223"/>
      <c r="R821" s="223"/>
      <c r="S821" s="223"/>
      <c r="T821" s="223"/>
      <c r="U821" s="223"/>
      <c r="V821" s="223"/>
      <c r="W821" s="223"/>
      <c r="X821" s="223"/>
      <c r="Y821" s="223"/>
      <c r="Z821" s="223"/>
      <c r="AA821" s="223"/>
      <c r="AB821" s="223"/>
      <c r="AC821" s="223"/>
      <c r="AD821" s="223"/>
      <c r="AE821" s="223"/>
      <c r="AF821" s="223"/>
      <c r="AG821" s="223"/>
      <c r="AJ821" s="18"/>
    </row>
    <row r="822" spans="2:36" x14ac:dyDescent="0.2">
      <c r="B822" s="223"/>
      <c r="C822" s="223"/>
      <c r="D822" s="223"/>
      <c r="E822" s="223"/>
      <c r="F822" s="364"/>
      <c r="G822" s="223"/>
      <c r="H822" s="223"/>
      <c r="I822" s="223"/>
      <c r="J822" s="223"/>
      <c r="K822" s="223"/>
      <c r="L822" s="223"/>
      <c r="M822" s="223"/>
      <c r="N822" s="223"/>
      <c r="O822" s="223"/>
      <c r="P822" s="223"/>
      <c r="Q822" s="223"/>
      <c r="R822" s="223"/>
      <c r="S822" s="223"/>
      <c r="T822" s="223"/>
      <c r="U822" s="223"/>
      <c r="V822" s="223"/>
      <c r="W822" s="223"/>
      <c r="X822" s="223"/>
      <c r="Y822" s="223"/>
      <c r="Z822" s="223"/>
      <c r="AA822" s="223"/>
      <c r="AB822" s="223"/>
      <c r="AC822" s="223"/>
      <c r="AD822" s="223"/>
      <c r="AE822" s="223"/>
      <c r="AF822" s="223"/>
      <c r="AG822" s="223"/>
      <c r="AJ822" s="18"/>
    </row>
    <row r="823" spans="2:36" x14ac:dyDescent="0.2">
      <c r="B823" s="223"/>
      <c r="C823" s="223"/>
      <c r="D823" s="223"/>
      <c r="E823" s="223"/>
      <c r="F823" s="364"/>
      <c r="G823" s="223"/>
      <c r="H823" s="223"/>
      <c r="I823" s="223"/>
      <c r="J823" s="223"/>
      <c r="K823" s="223"/>
      <c r="L823" s="223"/>
      <c r="M823" s="223"/>
      <c r="N823" s="223"/>
      <c r="O823" s="223"/>
      <c r="P823" s="223"/>
      <c r="Q823" s="223"/>
      <c r="R823" s="223"/>
      <c r="S823" s="223"/>
      <c r="T823" s="223"/>
      <c r="U823" s="223"/>
      <c r="V823" s="223"/>
      <c r="W823" s="223"/>
      <c r="X823" s="223"/>
      <c r="Y823" s="223"/>
      <c r="Z823" s="223"/>
      <c r="AA823" s="223"/>
      <c r="AB823" s="223"/>
      <c r="AC823" s="223"/>
      <c r="AD823" s="223"/>
      <c r="AE823" s="223"/>
      <c r="AF823" s="223"/>
      <c r="AG823" s="223"/>
      <c r="AJ823" s="18"/>
    </row>
    <row r="824" spans="2:36" x14ac:dyDescent="0.2">
      <c r="B824" s="223"/>
      <c r="C824" s="223"/>
      <c r="D824" s="223"/>
      <c r="E824" s="223"/>
      <c r="F824" s="364"/>
      <c r="G824" s="223"/>
      <c r="H824" s="223"/>
      <c r="I824" s="223"/>
      <c r="J824" s="223"/>
      <c r="K824" s="223"/>
      <c r="L824" s="223"/>
      <c r="M824" s="223"/>
      <c r="N824" s="223"/>
      <c r="O824" s="223"/>
      <c r="P824" s="223"/>
      <c r="Q824" s="223"/>
      <c r="R824" s="223"/>
      <c r="S824" s="223"/>
      <c r="T824" s="223"/>
      <c r="U824" s="223"/>
      <c r="V824" s="223"/>
      <c r="W824" s="223"/>
      <c r="X824" s="223"/>
      <c r="Y824" s="223"/>
      <c r="Z824" s="223"/>
      <c r="AA824" s="223"/>
      <c r="AB824" s="223"/>
      <c r="AC824" s="223"/>
      <c r="AD824" s="223"/>
      <c r="AE824" s="223"/>
      <c r="AF824" s="223"/>
      <c r="AG824" s="223"/>
      <c r="AJ824" s="18"/>
    </row>
    <row r="825" spans="2:36" x14ac:dyDescent="0.2">
      <c r="B825" s="223"/>
      <c r="C825" s="223"/>
      <c r="D825" s="223"/>
      <c r="E825" s="223"/>
      <c r="F825" s="364"/>
      <c r="G825" s="223"/>
      <c r="H825" s="223"/>
      <c r="I825" s="223"/>
      <c r="J825" s="223"/>
      <c r="K825" s="223"/>
      <c r="L825" s="223"/>
      <c r="M825" s="223"/>
      <c r="N825" s="223"/>
      <c r="O825" s="223"/>
      <c r="P825" s="223"/>
      <c r="Q825" s="223"/>
      <c r="R825" s="223"/>
      <c r="S825" s="223"/>
      <c r="T825" s="223"/>
      <c r="U825" s="223"/>
      <c r="V825" s="223"/>
      <c r="W825" s="223"/>
      <c r="X825" s="223"/>
      <c r="Y825" s="223"/>
      <c r="Z825" s="223"/>
      <c r="AA825" s="223"/>
      <c r="AB825" s="223"/>
      <c r="AC825" s="223"/>
      <c r="AD825" s="223"/>
      <c r="AE825" s="223"/>
      <c r="AF825" s="223"/>
      <c r="AG825" s="223"/>
      <c r="AJ825" s="18"/>
    </row>
    <row r="826" spans="2:36" x14ac:dyDescent="0.2">
      <c r="B826" s="223"/>
      <c r="C826" s="223"/>
      <c r="D826" s="223"/>
      <c r="E826" s="223"/>
      <c r="F826" s="364"/>
      <c r="G826" s="223"/>
      <c r="H826" s="223"/>
      <c r="I826" s="223"/>
      <c r="J826" s="223"/>
      <c r="K826" s="223"/>
      <c r="L826" s="223"/>
      <c r="M826" s="223"/>
      <c r="N826" s="223"/>
      <c r="O826" s="223"/>
      <c r="P826" s="223"/>
      <c r="Q826" s="223"/>
      <c r="R826" s="223"/>
      <c r="S826" s="223"/>
      <c r="T826" s="223"/>
      <c r="U826" s="223"/>
      <c r="V826" s="223"/>
      <c r="W826" s="223"/>
      <c r="X826" s="223"/>
      <c r="Y826" s="223"/>
      <c r="Z826" s="223"/>
      <c r="AA826" s="223"/>
      <c r="AB826" s="223"/>
      <c r="AC826" s="223"/>
      <c r="AD826" s="223"/>
      <c r="AE826" s="223"/>
      <c r="AF826" s="223"/>
      <c r="AG826" s="223"/>
      <c r="AJ826" s="18"/>
    </row>
    <row r="827" spans="2:36" x14ac:dyDescent="0.2">
      <c r="B827" s="223"/>
      <c r="C827" s="223"/>
      <c r="D827" s="223"/>
      <c r="E827" s="223"/>
      <c r="F827" s="364"/>
      <c r="G827" s="223"/>
      <c r="H827" s="223"/>
      <c r="I827" s="223"/>
      <c r="J827" s="223"/>
      <c r="K827" s="223"/>
      <c r="L827" s="223"/>
      <c r="M827" s="223"/>
      <c r="N827" s="223"/>
      <c r="O827" s="223"/>
      <c r="P827" s="223"/>
      <c r="Q827" s="223"/>
      <c r="R827" s="223"/>
      <c r="S827" s="223"/>
      <c r="T827" s="223"/>
      <c r="U827" s="223"/>
      <c r="V827" s="223"/>
      <c r="W827" s="223"/>
      <c r="X827" s="223"/>
      <c r="Y827" s="223"/>
      <c r="Z827" s="223"/>
      <c r="AA827" s="223"/>
      <c r="AB827" s="223"/>
      <c r="AC827" s="223"/>
      <c r="AD827" s="223"/>
      <c r="AE827" s="223"/>
      <c r="AF827" s="223"/>
      <c r="AG827" s="223"/>
      <c r="AJ827" s="18"/>
    </row>
    <row r="828" spans="2:36" x14ac:dyDescent="0.2">
      <c r="B828" s="223"/>
      <c r="C828" s="223"/>
      <c r="D828" s="223"/>
      <c r="E828" s="223"/>
      <c r="F828" s="364"/>
      <c r="G828" s="223"/>
      <c r="H828" s="223"/>
      <c r="I828" s="223"/>
      <c r="J828" s="223"/>
      <c r="K828" s="223"/>
      <c r="L828" s="223"/>
      <c r="M828" s="223"/>
      <c r="N828" s="223"/>
      <c r="O828" s="223"/>
      <c r="P828" s="223"/>
      <c r="Q828" s="223"/>
      <c r="R828" s="223"/>
      <c r="S828" s="223"/>
      <c r="T828" s="223"/>
      <c r="U828" s="223"/>
      <c r="V828" s="223"/>
      <c r="W828" s="223"/>
      <c r="X828" s="223"/>
      <c r="Y828" s="223"/>
      <c r="Z828" s="223"/>
      <c r="AA828" s="223"/>
      <c r="AB828" s="223"/>
      <c r="AC828" s="223"/>
      <c r="AD828" s="223"/>
      <c r="AE828" s="223"/>
      <c r="AF828" s="223"/>
      <c r="AG828" s="223"/>
      <c r="AJ828" s="18"/>
    </row>
    <row r="829" spans="2:36" x14ac:dyDescent="0.2">
      <c r="B829" s="223"/>
      <c r="C829" s="223"/>
      <c r="D829" s="223"/>
      <c r="E829" s="223"/>
      <c r="F829" s="364"/>
      <c r="G829" s="223"/>
      <c r="H829" s="223"/>
      <c r="I829" s="223"/>
      <c r="J829" s="223"/>
      <c r="K829" s="223"/>
      <c r="L829" s="223"/>
      <c r="M829" s="223"/>
      <c r="N829" s="223"/>
      <c r="O829" s="223"/>
      <c r="P829" s="223"/>
      <c r="Q829" s="223"/>
      <c r="R829" s="223"/>
      <c r="S829" s="223"/>
      <c r="T829" s="223"/>
      <c r="U829" s="223"/>
      <c r="V829" s="223"/>
      <c r="W829" s="223"/>
      <c r="X829" s="223"/>
      <c r="Y829" s="223"/>
      <c r="Z829" s="223"/>
      <c r="AA829" s="223"/>
      <c r="AB829" s="223"/>
      <c r="AC829" s="223"/>
      <c r="AD829" s="223"/>
      <c r="AE829" s="223"/>
      <c r="AF829" s="223"/>
      <c r="AG829" s="223"/>
      <c r="AJ829" s="18"/>
    </row>
    <row r="830" spans="2:36" x14ac:dyDescent="0.2">
      <c r="B830" s="223"/>
      <c r="C830" s="223"/>
      <c r="D830" s="223"/>
      <c r="E830" s="223"/>
      <c r="F830" s="364"/>
      <c r="G830" s="223"/>
      <c r="H830" s="223"/>
      <c r="I830" s="223"/>
      <c r="J830" s="223"/>
      <c r="K830" s="223"/>
      <c r="L830" s="223"/>
      <c r="M830" s="223"/>
      <c r="N830" s="223"/>
      <c r="O830" s="223"/>
      <c r="P830" s="223"/>
      <c r="Q830" s="223"/>
      <c r="R830" s="223"/>
      <c r="S830" s="223"/>
      <c r="T830" s="223"/>
      <c r="U830" s="223"/>
      <c r="V830" s="223"/>
      <c r="W830" s="223"/>
      <c r="X830" s="223"/>
      <c r="Y830" s="223"/>
      <c r="Z830" s="223"/>
      <c r="AA830" s="223"/>
      <c r="AB830" s="223"/>
      <c r="AC830" s="223"/>
      <c r="AD830" s="223"/>
      <c r="AE830" s="223"/>
      <c r="AF830" s="223"/>
      <c r="AG830" s="223"/>
      <c r="AJ830" s="18"/>
    </row>
    <row r="831" spans="2:36" x14ac:dyDescent="0.2">
      <c r="B831" s="223"/>
      <c r="C831" s="223"/>
      <c r="D831" s="223"/>
      <c r="E831" s="223"/>
      <c r="F831" s="364"/>
      <c r="G831" s="223"/>
      <c r="H831" s="223"/>
      <c r="I831" s="223"/>
      <c r="J831" s="223"/>
      <c r="K831" s="223"/>
      <c r="L831" s="223"/>
      <c r="M831" s="223"/>
      <c r="N831" s="223"/>
      <c r="O831" s="223"/>
      <c r="P831" s="223"/>
      <c r="Q831" s="223"/>
      <c r="R831" s="223"/>
      <c r="S831" s="223"/>
      <c r="T831" s="223"/>
      <c r="U831" s="223"/>
      <c r="V831" s="223"/>
      <c r="W831" s="223"/>
      <c r="X831" s="223"/>
      <c r="Y831" s="223"/>
      <c r="Z831" s="223"/>
      <c r="AA831" s="223"/>
      <c r="AB831" s="223"/>
      <c r="AC831" s="223"/>
      <c r="AD831" s="223"/>
      <c r="AE831" s="223"/>
      <c r="AF831" s="223"/>
      <c r="AG831" s="223"/>
      <c r="AJ831" s="18"/>
    </row>
    <row r="832" spans="2:36" x14ac:dyDescent="0.2">
      <c r="B832" s="223"/>
      <c r="C832" s="223"/>
      <c r="D832" s="223"/>
      <c r="E832" s="223"/>
      <c r="F832" s="364"/>
      <c r="G832" s="223"/>
      <c r="H832" s="223"/>
      <c r="I832" s="223"/>
      <c r="J832" s="223"/>
      <c r="K832" s="223"/>
      <c r="L832" s="223"/>
      <c r="M832" s="223"/>
      <c r="N832" s="223"/>
      <c r="O832" s="223"/>
      <c r="P832" s="223"/>
      <c r="Q832" s="223"/>
      <c r="R832" s="223"/>
      <c r="S832" s="223"/>
      <c r="T832" s="223"/>
      <c r="U832" s="223"/>
      <c r="V832" s="223"/>
      <c r="W832" s="223"/>
      <c r="X832" s="223"/>
      <c r="Y832" s="223"/>
      <c r="Z832" s="223"/>
      <c r="AA832" s="223"/>
      <c r="AB832" s="223"/>
      <c r="AC832" s="223"/>
      <c r="AD832" s="223"/>
      <c r="AE832" s="223"/>
      <c r="AF832" s="223"/>
      <c r="AG832" s="223"/>
      <c r="AJ832" s="18"/>
    </row>
    <row r="833" spans="2:36" x14ac:dyDescent="0.2">
      <c r="B833" s="223"/>
      <c r="C833" s="223"/>
      <c r="D833" s="223"/>
      <c r="E833" s="223"/>
      <c r="F833" s="364"/>
      <c r="G833" s="223"/>
      <c r="H833" s="223"/>
      <c r="I833" s="223"/>
      <c r="J833" s="223"/>
      <c r="K833" s="223"/>
      <c r="L833" s="223"/>
      <c r="M833" s="223"/>
      <c r="N833" s="223"/>
      <c r="O833" s="223"/>
      <c r="P833" s="223"/>
      <c r="Q833" s="223"/>
      <c r="R833" s="223"/>
      <c r="S833" s="223"/>
      <c r="T833" s="223"/>
      <c r="U833" s="223"/>
      <c r="V833" s="223"/>
      <c r="W833" s="223"/>
      <c r="X833" s="223"/>
      <c r="Y833" s="223"/>
      <c r="Z833" s="223"/>
      <c r="AA833" s="223"/>
      <c r="AB833" s="223"/>
      <c r="AC833" s="223"/>
      <c r="AD833" s="223"/>
      <c r="AE833" s="223"/>
      <c r="AF833" s="223"/>
      <c r="AG833" s="223"/>
      <c r="AJ833" s="18"/>
    </row>
    <row r="834" spans="2:36" x14ac:dyDescent="0.2">
      <c r="B834" s="223"/>
      <c r="C834" s="223"/>
      <c r="D834" s="223"/>
      <c r="E834" s="223"/>
      <c r="F834" s="364"/>
      <c r="G834" s="223"/>
      <c r="H834" s="223"/>
      <c r="I834" s="223"/>
      <c r="J834" s="223"/>
      <c r="K834" s="223"/>
      <c r="L834" s="223"/>
      <c r="M834" s="223"/>
      <c r="N834" s="223"/>
      <c r="O834" s="223"/>
      <c r="P834" s="223"/>
      <c r="Q834" s="223"/>
      <c r="R834" s="223"/>
      <c r="S834" s="223"/>
      <c r="T834" s="223"/>
      <c r="U834" s="223"/>
      <c r="V834" s="223"/>
      <c r="W834" s="223"/>
      <c r="X834" s="223"/>
      <c r="Y834" s="223"/>
      <c r="Z834" s="223"/>
      <c r="AA834" s="223"/>
      <c r="AB834" s="223"/>
      <c r="AC834" s="223"/>
      <c r="AD834" s="223"/>
      <c r="AE834" s="223"/>
      <c r="AF834" s="223"/>
      <c r="AG834" s="223"/>
      <c r="AJ834" s="18"/>
    </row>
    <row r="835" spans="2:36" x14ac:dyDescent="0.2">
      <c r="B835" s="223"/>
      <c r="C835" s="223"/>
      <c r="D835" s="223"/>
      <c r="E835" s="223"/>
      <c r="F835" s="364"/>
      <c r="G835" s="223"/>
      <c r="H835" s="223"/>
      <c r="I835" s="223"/>
      <c r="J835" s="223"/>
      <c r="K835" s="223"/>
      <c r="L835" s="223"/>
      <c r="M835" s="223"/>
      <c r="N835" s="223"/>
      <c r="O835" s="223"/>
      <c r="P835" s="223"/>
      <c r="Q835" s="223"/>
      <c r="R835" s="223"/>
      <c r="S835" s="223"/>
      <c r="T835" s="223"/>
      <c r="U835" s="223"/>
      <c r="V835" s="223"/>
      <c r="W835" s="223"/>
      <c r="X835" s="223"/>
      <c r="Y835" s="223"/>
      <c r="Z835" s="223"/>
      <c r="AA835" s="223"/>
      <c r="AB835" s="223"/>
      <c r="AC835" s="223"/>
      <c r="AD835" s="223"/>
      <c r="AE835" s="223"/>
      <c r="AF835" s="223"/>
      <c r="AG835" s="223"/>
      <c r="AJ835" s="18"/>
    </row>
    <row r="836" spans="2:36" x14ac:dyDescent="0.2">
      <c r="B836" s="223"/>
      <c r="C836" s="223"/>
      <c r="D836" s="223"/>
      <c r="E836" s="223"/>
      <c r="F836" s="364"/>
      <c r="G836" s="223"/>
      <c r="H836" s="223"/>
      <c r="I836" s="223"/>
      <c r="J836" s="223"/>
      <c r="K836" s="223"/>
      <c r="L836" s="223"/>
      <c r="M836" s="223"/>
      <c r="N836" s="223"/>
      <c r="O836" s="223"/>
      <c r="P836" s="223"/>
      <c r="Q836" s="223"/>
      <c r="R836" s="223"/>
      <c r="S836" s="223"/>
      <c r="T836" s="223"/>
      <c r="U836" s="223"/>
      <c r="V836" s="223"/>
      <c r="W836" s="223"/>
      <c r="X836" s="223"/>
      <c r="Y836" s="223"/>
      <c r="Z836" s="223"/>
      <c r="AA836" s="223"/>
      <c r="AB836" s="223"/>
      <c r="AC836" s="223"/>
      <c r="AD836" s="223"/>
      <c r="AE836" s="223"/>
      <c r="AF836" s="223"/>
      <c r="AG836" s="223"/>
      <c r="AJ836" s="18"/>
    </row>
    <row r="837" spans="2:36" x14ac:dyDescent="0.2">
      <c r="B837" s="223"/>
      <c r="C837" s="223"/>
      <c r="D837" s="223"/>
      <c r="E837" s="223"/>
      <c r="F837" s="364"/>
      <c r="G837" s="223"/>
      <c r="H837" s="223"/>
      <c r="I837" s="223"/>
      <c r="J837" s="223"/>
      <c r="K837" s="223"/>
      <c r="L837" s="223"/>
      <c r="M837" s="223"/>
      <c r="N837" s="223"/>
      <c r="O837" s="223"/>
      <c r="P837" s="223"/>
      <c r="Q837" s="223"/>
      <c r="R837" s="223"/>
      <c r="S837" s="223"/>
      <c r="T837" s="223"/>
      <c r="U837" s="223"/>
      <c r="V837" s="223"/>
      <c r="W837" s="223"/>
      <c r="X837" s="223"/>
      <c r="Y837" s="223"/>
      <c r="Z837" s="223"/>
      <c r="AA837" s="223"/>
      <c r="AB837" s="223"/>
      <c r="AC837" s="223"/>
      <c r="AD837" s="223"/>
      <c r="AE837" s="223"/>
      <c r="AF837" s="223"/>
      <c r="AG837" s="223"/>
      <c r="AJ837" s="18"/>
    </row>
    <row r="838" spans="2:36" x14ac:dyDescent="0.2">
      <c r="B838" s="223"/>
      <c r="C838" s="223"/>
      <c r="D838" s="223"/>
      <c r="E838" s="223"/>
      <c r="F838" s="364"/>
      <c r="G838" s="223"/>
      <c r="H838" s="223"/>
      <c r="I838" s="223"/>
      <c r="J838" s="223"/>
      <c r="K838" s="223"/>
      <c r="L838" s="223"/>
      <c r="M838" s="223"/>
      <c r="N838" s="223"/>
      <c r="O838" s="223"/>
      <c r="P838" s="223"/>
      <c r="Q838" s="223"/>
      <c r="R838" s="223"/>
      <c r="S838" s="223"/>
      <c r="T838" s="223"/>
      <c r="U838" s="223"/>
      <c r="V838" s="223"/>
      <c r="W838" s="223"/>
      <c r="X838" s="223"/>
      <c r="Y838" s="223"/>
      <c r="Z838" s="223"/>
      <c r="AA838" s="223"/>
      <c r="AB838" s="223"/>
      <c r="AC838" s="223"/>
      <c r="AD838" s="223"/>
      <c r="AE838" s="223"/>
      <c r="AF838" s="223"/>
      <c r="AG838" s="223"/>
      <c r="AJ838" s="18"/>
    </row>
    <row r="839" spans="2:36" x14ac:dyDescent="0.2">
      <c r="B839" s="223"/>
      <c r="C839" s="223"/>
      <c r="D839" s="223"/>
      <c r="E839" s="223"/>
      <c r="F839" s="364"/>
      <c r="G839" s="223"/>
      <c r="H839" s="223"/>
      <c r="I839" s="223"/>
      <c r="J839" s="223"/>
      <c r="K839" s="223"/>
      <c r="L839" s="223"/>
      <c r="M839" s="223"/>
      <c r="N839" s="223"/>
      <c r="O839" s="223"/>
      <c r="P839" s="223"/>
      <c r="Q839" s="223"/>
      <c r="R839" s="223"/>
      <c r="S839" s="223"/>
      <c r="T839" s="223"/>
      <c r="U839" s="223"/>
      <c r="V839" s="223"/>
      <c r="W839" s="223"/>
      <c r="X839" s="223"/>
      <c r="Y839" s="223"/>
      <c r="Z839" s="223"/>
      <c r="AA839" s="223"/>
      <c r="AB839" s="223"/>
      <c r="AC839" s="223"/>
      <c r="AD839" s="223"/>
      <c r="AE839" s="223"/>
      <c r="AF839" s="223"/>
      <c r="AG839" s="223"/>
      <c r="AJ839" s="18"/>
    </row>
    <row r="840" spans="2:36" x14ac:dyDescent="0.2">
      <c r="B840" s="223"/>
      <c r="C840" s="223"/>
      <c r="D840" s="223"/>
      <c r="E840" s="223"/>
      <c r="F840" s="364"/>
      <c r="G840" s="223"/>
      <c r="H840" s="223"/>
      <c r="I840" s="223"/>
      <c r="J840" s="223"/>
      <c r="K840" s="223"/>
      <c r="L840" s="223"/>
      <c r="M840" s="223"/>
      <c r="N840" s="223"/>
      <c r="O840" s="223"/>
      <c r="P840" s="223"/>
      <c r="Q840" s="223"/>
      <c r="R840" s="223"/>
      <c r="S840" s="223"/>
      <c r="T840" s="223"/>
      <c r="U840" s="223"/>
      <c r="V840" s="223"/>
      <c r="W840" s="223"/>
      <c r="X840" s="223"/>
      <c r="Y840" s="223"/>
      <c r="Z840" s="223"/>
      <c r="AA840" s="223"/>
      <c r="AB840" s="223"/>
      <c r="AC840" s="223"/>
      <c r="AD840" s="223"/>
      <c r="AE840" s="223"/>
      <c r="AF840" s="223"/>
      <c r="AG840" s="223"/>
      <c r="AJ840" s="18"/>
    </row>
    <row r="841" spans="2:36" x14ac:dyDescent="0.2">
      <c r="B841" s="223"/>
      <c r="C841" s="223"/>
      <c r="D841" s="223"/>
      <c r="E841" s="223"/>
      <c r="F841" s="364"/>
      <c r="G841" s="223"/>
      <c r="H841" s="223"/>
      <c r="I841" s="223"/>
      <c r="J841" s="223"/>
      <c r="K841" s="223"/>
      <c r="L841" s="223"/>
      <c r="M841" s="223"/>
      <c r="N841" s="223"/>
      <c r="O841" s="223"/>
      <c r="P841" s="223"/>
      <c r="Q841" s="223"/>
      <c r="R841" s="223"/>
      <c r="S841" s="223"/>
      <c r="T841" s="223"/>
      <c r="U841" s="223"/>
      <c r="V841" s="223"/>
      <c r="W841" s="223"/>
      <c r="X841" s="223"/>
      <c r="Y841" s="223"/>
      <c r="Z841" s="223"/>
      <c r="AA841" s="223"/>
      <c r="AB841" s="223"/>
      <c r="AC841" s="223"/>
      <c r="AD841" s="223"/>
      <c r="AE841" s="223"/>
      <c r="AF841" s="223"/>
      <c r="AG841" s="223"/>
      <c r="AJ841" s="18"/>
    </row>
    <row r="842" spans="2:36" x14ac:dyDescent="0.2">
      <c r="B842" s="223"/>
      <c r="C842" s="223"/>
      <c r="D842" s="223"/>
      <c r="E842" s="223"/>
      <c r="F842" s="364"/>
      <c r="G842" s="223"/>
      <c r="H842" s="223"/>
      <c r="I842" s="223"/>
      <c r="J842" s="223"/>
      <c r="K842" s="223"/>
      <c r="L842" s="223"/>
      <c r="M842" s="223"/>
      <c r="N842" s="223"/>
      <c r="O842" s="223"/>
      <c r="P842" s="223"/>
      <c r="Q842" s="223"/>
      <c r="R842" s="223"/>
      <c r="S842" s="223"/>
      <c r="T842" s="223"/>
      <c r="U842" s="223"/>
      <c r="V842" s="223"/>
      <c r="W842" s="223"/>
      <c r="X842" s="223"/>
      <c r="Y842" s="223"/>
      <c r="Z842" s="223"/>
      <c r="AA842" s="223"/>
      <c r="AB842" s="223"/>
      <c r="AC842" s="223"/>
      <c r="AD842" s="223"/>
      <c r="AE842" s="223"/>
      <c r="AF842" s="223"/>
      <c r="AG842" s="223"/>
      <c r="AJ842" s="18"/>
    </row>
    <row r="843" spans="2:36" x14ac:dyDescent="0.2">
      <c r="B843" s="223"/>
      <c r="C843" s="223"/>
      <c r="D843" s="223"/>
      <c r="E843" s="223"/>
      <c r="F843" s="364"/>
      <c r="G843" s="223"/>
      <c r="H843" s="223"/>
      <c r="I843" s="223"/>
      <c r="J843" s="223"/>
      <c r="K843" s="223"/>
      <c r="L843" s="223"/>
      <c r="M843" s="223"/>
      <c r="N843" s="223"/>
      <c r="O843" s="223"/>
      <c r="P843" s="223"/>
      <c r="Q843" s="223"/>
      <c r="R843" s="223"/>
      <c r="S843" s="223"/>
      <c r="T843" s="223"/>
      <c r="U843" s="223"/>
      <c r="V843" s="223"/>
      <c r="W843" s="223"/>
      <c r="X843" s="223"/>
      <c r="Y843" s="223"/>
      <c r="Z843" s="223"/>
      <c r="AA843" s="223"/>
      <c r="AB843" s="223"/>
      <c r="AC843" s="223"/>
      <c r="AD843" s="223"/>
      <c r="AE843" s="223"/>
      <c r="AF843" s="223"/>
      <c r="AG843" s="223"/>
      <c r="AJ843" s="18"/>
    </row>
    <row r="844" spans="2:36" x14ac:dyDescent="0.2">
      <c r="B844" s="223"/>
      <c r="C844" s="223"/>
      <c r="D844" s="223"/>
      <c r="E844" s="223"/>
      <c r="F844" s="364"/>
      <c r="G844" s="223"/>
      <c r="H844" s="223"/>
      <c r="I844" s="223"/>
      <c r="J844" s="223"/>
      <c r="K844" s="223"/>
      <c r="L844" s="223"/>
      <c r="M844" s="223"/>
      <c r="N844" s="223"/>
      <c r="O844" s="223"/>
      <c r="P844" s="223"/>
      <c r="Q844" s="223"/>
      <c r="R844" s="223"/>
      <c r="S844" s="223"/>
      <c r="T844" s="223"/>
      <c r="U844" s="223"/>
      <c r="V844" s="223"/>
      <c r="W844" s="223"/>
      <c r="X844" s="223"/>
      <c r="Y844" s="223"/>
      <c r="Z844" s="223"/>
      <c r="AA844" s="223"/>
      <c r="AB844" s="223"/>
      <c r="AC844" s="223"/>
      <c r="AD844" s="223"/>
      <c r="AE844" s="223"/>
      <c r="AF844" s="223"/>
      <c r="AG844" s="223"/>
      <c r="AJ844" s="18"/>
    </row>
    <row r="845" spans="2:36" x14ac:dyDescent="0.2">
      <c r="B845" s="223"/>
      <c r="C845" s="223"/>
      <c r="D845" s="223"/>
      <c r="E845" s="223"/>
      <c r="F845" s="364"/>
      <c r="G845" s="223"/>
      <c r="H845" s="223"/>
      <c r="I845" s="223"/>
      <c r="J845" s="223"/>
      <c r="K845" s="223"/>
      <c r="L845" s="223"/>
      <c r="M845" s="223"/>
      <c r="N845" s="223"/>
      <c r="O845" s="223"/>
      <c r="P845" s="223"/>
      <c r="Q845" s="223"/>
      <c r="R845" s="223"/>
      <c r="S845" s="223"/>
      <c r="T845" s="223"/>
      <c r="U845" s="223"/>
      <c r="V845" s="223"/>
      <c r="W845" s="223"/>
      <c r="X845" s="223"/>
      <c r="Y845" s="223"/>
      <c r="Z845" s="223"/>
      <c r="AA845" s="223"/>
      <c r="AB845" s="223"/>
      <c r="AC845" s="223"/>
      <c r="AD845" s="223"/>
      <c r="AE845" s="223"/>
      <c r="AF845" s="223"/>
      <c r="AG845" s="223"/>
      <c r="AJ845" s="18"/>
    </row>
    <row r="846" spans="2:36" x14ac:dyDescent="0.2">
      <c r="B846" s="223"/>
      <c r="C846" s="223"/>
      <c r="D846" s="223"/>
      <c r="E846" s="223"/>
      <c r="F846" s="364"/>
      <c r="G846" s="223"/>
      <c r="H846" s="223"/>
      <c r="I846" s="223"/>
      <c r="J846" s="223"/>
      <c r="K846" s="223"/>
      <c r="L846" s="223"/>
      <c r="M846" s="223"/>
      <c r="N846" s="223"/>
      <c r="O846" s="223"/>
      <c r="P846" s="223"/>
      <c r="Q846" s="223"/>
      <c r="R846" s="223"/>
      <c r="S846" s="223"/>
      <c r="T846" s="223"/>
      <c r="U846" s="223"/>
      <c r="V846" s="223"/>
      <c r="W846" s="223"/>
      <c r="X846" s="223"/>
      <c r="Y846" s="223"/>
      <c r="Z846" s="223"/>
      <c r="AA846" s="223"/>
      <c r="AB846" s="223"/>
      <c r="AC846" s="223"/>
      <c r="AD846" s="223"/>
      <c r="AE846" s="223"/>
      <c r="AF846" s="223"/>
      <c r="AG846" s="223"/>
      <c r="AJ846" s="18"/>
    </row>
    <row r="847" spans="2:36" x14ac:dyDescent="0.2">
      <c r="B847" s="223"/>
      <c r="C847" s="223"/>
      <c r="D847" s="223"/>
      <c r="E847" s="223"/>
      <c r="F847" s="364"/>
      <c r="G847" s="223"/>
      <c r="H847" s="223"/>
      <c r="I847" s="223"/>
      <c r="J847" s="223"/>
      <c r="K847" s="223"/>
      <c r="L847" s="223"/>
      <c r="M847" s="223"/>
      <c r="N847" s="223"/>
      <c r="O847" s="223"/>
      <c r="P847" s="223"/>
      <c r="Q847" s="223"/>
      <c r="R847" s="223"/>
      <c r="S847" s="223"/>
      <c r="T847" s="223"/>
      <c r="U847" s="223"/>
      <c r="V847" s="223"/>
      <c r="W847" s="223"/>
      <c r="X847" s="223"/>
      <c r="Y847" s="223"/>
      <c r="Z847" s="223"/>
      <c r="AA847" s="223"/>
      <c r="AB847" s="223"/>
      <c r="AC847" s="223"/>
      <c r="AD847" s="223"/>
      <c r="AE847" s="223"/>
      <c r="AF847" s="223"/>
      <c r="AG847" s="223"/>
      <c r="AJ847" s="18"/>
    </row>
    <row r="848" spans="2:36" x14ac:dyDescent="0.2">
      <c r="B848" s="223"/>
      <c r="C848" s="223"/>
      <c r="D848" s="223"/>
      <c r="E848" s="223"/>
      <c r="F848" s="364"/>
      <c r="G848" s="223"/>
      <c r="H848" s="223"/>
      <c r="I848" s="223"/>
      <c r="J848" s="223"/>
      <c r="K848" s="223"/>
      <c r="L848" s="223"/>
      <c r="M848" s="223"/>
      <c r="N848" s="223"/>
      <c r="O848" s="223"/>
      <c r="P848" s="223"/>
      <c r="Q848" s="223"/>
      <c r="R848" s="223"/>
      <c r="S848" s="223"/>
      <c r="T848" s="223"/>
      <c r="U848" s="223"/>
      <c r="V848" s="223"/>
      <c r="W848" s="223"/>
      <c r="X848" s="223"/>
      <c r="Y848" s="223"/>
      <c r="Z848" s="223"/>
      <c r="AA848" s="223"/>
      <c r="AB848" s="223"/>
      <c r="AC848" s="223"/>
      <c r="AD848" s="223"/>
      <c r="AE848" s="223"/>
      <c r="AF848" s="223"/>
      <c r="AG848" s="223"/>
      <c r="AJ848" s="18"/>
    </row>
    <row r="849" spans="2:36" x14ac:dyDescent="0.2">
      <c r="B849" s="223"/>
      <c r="C849" s="223"/>
      <c r="D849" s="223"/>
      <c r="E849" s="223"/>
      <c r="F849" s="364"/>
      <c r="G849" s="223"/>
      <c r="H849" s="223"/>
      <c r="I849" s="223"/>
      <c r="J849" s="223"/>
      <c r="K849" s="223"/>
      <c r="L849" s="223"/>
      <c r="M849" s="223"/>
      <c r="N849" s="223"/>
      <c r="O849" s="223"/>
      <c r="P849" s="223"/>
      <c r="Q849" s="223"/>
      <c r="R849" s="223"/>
      <c r="S849" s="223"/>
      <c r="T849" s="223"/>
      <c r="U849" s="223"/>
      <c r="V849" s="223"/>
      <c r="W849" s="223"/>
      <c r="X849" s="223"/>
      <c r="Y849" s="223"/>
      <c r="Z849" s="223"/>
      <c r="AA849" s="223"/>
      <c r="AB849" s="223"/>
      <c r="AC849" s="223"/>
      <c r="AD849" s="223"/>
      <c r="AE849" s="223"/>
      <c r="AF849" s="223"/>
      <c r="AG849" s="223"/>
      <c r="AJ849" s="18"/>
    </row>
    <row r="850" spans="2:36" x14ac:dyDescent="0.2">
      <c r="B850" s="223"/>
      <c r="C850" s="223"/>
      <c r="D850" s="223"/>
      <c r="E850" s="223"/>
      <c r="F850" s="364"/>
      <c r="G850" s="223"/>
      <c r="H850" s="223"/>
      <c r="I850" s="223"/>
      <c r="J850" s="223"/>
      <c r="K850" s="223"/>
      <c r="L850" s="223"/>
      <c r="M850" s="223"/>
      <c r="N850" s="223"/>
      <c r="O850" s="223"/>
      <c r="P850" s="223"/>
      <c r="Q850" s="223"/>
      <c r="R850" s="223"/>
      <c r="S850" s="223"/>
      <c r="T850" s="223"/>
      <c r="U850" s="223"/>
      <c r="V850" s="223"/>
      <c r="W850" s="223"/>
      <c r="X850" s="223"/>
      <c r="Y850" s="223"/>
      <c r="Z850" s="223"/>
      <c r="AA850" s="223"/>
      <c r="AB850" s="223"/>
      <c r="AC850" s="223"/>
      <c r="AD850" s="223"/>
      <c r="AE850" s="223"/>
      <c r="AF850" s="223"/>
      <c r="AG850" s="223"/>
      <c r="AJ850" s="18"/>
    </row>
    <row r="851" spans="2:36" x14ac:dyDescent="0.2">
      <c r="B851" s="223"/>
      <c r="C851" s="223"/>
      <c r="D851" s="223"/>
      <c r="E851" s="223"/>
      <c r="F851" s="364"/>
      <c r="G851" s="223"/>
      <c r="H851" s="223"/>
      <c r="I851" s="223"/>
      <c r="J851" s="223"/>
      <c r="K851" s="223"/>
      <c r="L851" s="223"/>
      <c r="M851" s="223"/>
      <c r="N851" s="223"/>
      <c r="O851" s="223"/>
      <c r="P851" s="223"/>
      <c r="Q851" s="223"/>
      <c r="R851" s="223"/>
      <c r="S851" s="223"/>
      <c r="T851" s="223"/>
      <c r="U851" s="223"/>
      <c r="V851" s="223"/>
      <c r="W851" s="223"/>
      <c r="X851" s="223"/>
      <c r="Y851" s="223"/>
      <c r="Z851" s="223"/>
      <c r="AA851" s="223"/>
      <c r="AB851" s="223"/>
      <c r="AC851" s="223"/>
      <c r="AD851" s="223"/>
      <c r="AE851" s="223"/>
      <c r="AF851" s="223"/>
      <c r="AG851" s="223"/>
      <c r="AJ851" s="18"/>
    </row>
    <row r="852" spans="2:36" x14ac:dyDescent="0.2">
      <c r="B852" s="223"/>
      <c r="C852" s="223"/>
      <c r="D852" s="223"/>
      <c r="E852" s="223"/>
      <c r="F852" s="364"/>
      <c r="G852" s="223"/>
      <c r="H852" s="223"/>
      <c r="I852" s="223"/>
      <c r="J852" s="223"/>
      <c r="K852" s="223"/>
      <c r="L852" s="223"/>
      <c r="M852" s="223"/>
      <c r="N852" s="223"/>
      <c r="O852" s="223"/>
      <c r="P852" s="223"/>
      <c r="Q852" s="223"/>
      <c r="R852" s="223"/>
      <c r="S852" s="223"/>
      <c r="T852" s="223"/>
      <c r="U852" s="223"/>
      <c r="V852" s="223"/>
      <c r="W852" s="223"/>
      <c r="X852" s="223"/>
      <c r="Y852" s="223"/>
      <c r="Z852" s="223"/>
      <c r="AA852" s="223"/>
      <c r="AB852" s="223"/>
      <c r="AC852" s="223"/>
      <c r="AD852" s="223"/>
      <c r="AE852" s="223"/>
      <c r="AF852" s="223"/>
      <c r="AG852" s="223"/>
      <c r="AJ852" s="18"/>
    </row>
    <row r="853" spans="2:36" x14ac:dyDescent="0.2">
      <c r="B853" s="223"/>
      <c r="C853" s="223"/>
      <c r="D853" s="223"/>
      <c r="E853" s="223"/>
      <c r="F853" s="364"/>
      <c r="G853" s="223"/>
      <c r="H853" s="223"/>
      <c r="I853" s="223"/>
      <c r="J853" s="223"/>
      <c r="K853" s="223"/>
      <c r="L853" s="223"/>
      <c r="M853" s="223"/>
      <c r="N853" s="223"/>
      <c r="O853" s="223"/>
      <c r="P853" s="223"/>
      <c r="Q853" s="223"/>
      <c r="R853" s="223"/>
      <c r="S853" s="223"/>
      <c r="T853" s="223"/>
      <c r="U853" s="223"/>
      <c r="V853" s="223"/>
      <c r="W853" s="223"/>
      <c r="X853" s="223"/>
      <c r="Y853" s="223"/>
      <c r="Z853" s="223"/>
      <c r="AA853" s="223"/>
      <c r="AB853" s="223"/>
      <c r="AC853" s="223"/>
      <c r="AD853" s="223"/>
      <c r="AE853" s="223"/>
      <c r="AF853" s="223"/>
      <c r="AG853" s="223"/>
      <c r="AJ853" s="18"/>
    </row>
    <row r="854" spans="2:36" x14ac:dyDescent="0.2">
      <c r="B854" s="223"/>
      <c r="C854" s="223"/>
      <c r="D854" s="223"/>
      <c r="E854" s="223"/>
      <c r="F854" s="364"/>
      <c r="G854" s="223"/>
      <c r="H854" s="223"/>
      <c r="I854" s="223"/>
      <c r="J854" s="223"/>
      <c r="K854" s="223"/>
      <c r="L854" s="223"/>
      <c r="M854" s="223"/>
      <c r="N854" s="223"/>
      <c r="O854" s="223"/>
      <c r="P854" s="223"/>
      <c r="Q854" s="223"/>
      <c r="R854" s="223"/>
      <c r="S854" s="223"/>
      <c r="T854" s="223"/>
      <c r="U854" s="223"/>
      <c r="V854" s="223"/>
      <c r="W854" s="223"/>
      <c r="X854" s="223"/>
      <c r="Y854" s="223"/>
      <c r="Z854" s="223"/>
      <c r="AA854" s="223"/>
      <c r="AB854" s="223"/>
      <c r="AC854" s="223"/>
      <c r="AD854" s="223"/>
      <c r="AE854" s="223"/>
      <c r="AF854" s="223"/>
      <c r="AG854" s="223"/>
      <c r="AJ854" s="18"/>
    </row>
    <row r="855" spans="2:36" x14ac:dyDescent="0.2">
      <c r="B855" s="223"/>
      <c r="C855" s="223"/>
      <c r="D855" s="223"/>
      <c r="E855" s="223"/>
      <c r="F855" s="364"/>
      <c r="G855" s="223"/>
      <c r="H855" s="223"/>
      <c r="I855" s="223"/>
      <c r="J855" s="223"/>
      <c r="K855" s="223"/>
      <c r="L855" s="223"/>
      <c r="M855" s="223"/>
      <c r="N855" s="223"/>
      <c r="O855" s="223"/>
      <c r="P855" s="223"/>
      <c r="Q855" s="223"/>
      <c r="R855" s="223"/>
      <c r="S855" s="223"/>
      <c r="T855" s="223"/>
      <c r="U855" s="223"/>
      <c r="V855" s="223"/>
      <c r="W855" s="223"/>
      <c r="X855" s="223"/>
      <c r="Y855" s="223"/>
      <c r="Z855" s="223"/>
      <c r="AA855" s="223"/>
      <c r="AB855" s="223"/>
      <c r="AC855" s="223"/>
      <c r="AD855" s="223"/>
      <c r="AE855" s="223"/>
      <c r="AF855" s="223"/>
      <c r="AG855" s="223"/>
      <c r="AJ855" s="18"/>
    </row>
    <row r="856" spans="2:36" x14ac:dyDescent="0.2">
      <c r="B856" s="223"/>
      <c r="C856" s="223"/>
      <c r="D856" s="223"/>
      <c r="E856" s="223"/>
      <c r="F856" s="364"/>
      <c r="G856" s="223"/>
      <c r="H856" s="223"/>
      <c r="I856" s="223"/>
      <c r="J856" s="223"/>
      <c r="K856" s="223"/>
      <c r="L856" s="223"/>
      <c r="M856" s="223"/>
      <c r="N856" s="223"/>
      <c r="O856" s="223"/>
      <c r="P856" s="223"/>
      <c r="Q856" s="223"/>
      <c r="R856" s="223"/>
      <c r="S856" s="223"/>
      <c r="T856" s="223"/>
      <c r="U856" s="223"/>
      <c r="V856" s="223"/>
      <c r="W856" s="223"/>
      <c r="X856" s="223"/>
      <c r="Y856" s="223"/>
      <c r="Z856" s="223"/>
      <c r="AA856" s="223"/>
      <c r="AB856" s="223"/>
      <c r="AC856" s="223"/>
      <c r="AD856" s="223"/>
      <c r="AE856" s="223"/>
      <c r="AF856" s="223"/>
      <c r="AG856" s="223"/>
      <c r="AJ856" s="18"/>
    </row>
    <row r="857" spans="2:36" x14ac:dyDescent="0.2">
      <c r="B857" s="223"/>
      <c r="C857" s="223"/>
      <c r="D857" s="223"/>
      <c r="E857" s="223"/>
      <c r="F857" s="364"/>
      <c r="G857" s="223"/>
      <c r="H857" s="223"/>
      <c r="I857" s="223"/>
      <c r="J857" s="223"/>
      <c r="K857" s="223"/>
      <c r="L857" s="223"/>
      <c r="M857" s="223"/>
      <c r="N857" s="223"/>
      <c r="O857" s="223"/>
      <c r="P857" s="223"/>
      <c r="Q857" s="223"/>
      <c r="R857" s="223"/>
      <c r="S857" s="223"/>
      <c r="T857" s="223"/>
      <c r="U857" s="223"/>
      <c r="V857" s="223"/>
      <c r="W857" s="223"/>
      <c r="X857" s="223"/>
      <c r="Y857" s="223"/>
      <c r="Z857" s="223"/>
      <c r="AA857" s="223"/>
      <c r="AB857" s="223"/>
      <c r="AC857" s="223"/>
      <c r="AD857" s="223"/>
      <c r="AE857" s="223"/>
      <c r="AF857" s="223"/>
      <c r="AG857" s="223"/>
      <c r="AJ857" s="18"/>
    </row>
    <row r="858" spans="2:36" x14ac:dyDescent="0.2">
      <c r="B858" s="223"/>
      <c r="C858" s="223"/>
      <c r="D858" s="223"/>
      <c r="E858" s="223"/>
      <c r="F858" s="364"/>
      <c r="G858" s="223"/>
      <c r="H858" s="223"/>
      <c r="I858" s="223"/>
      <c r="J858" s="223"/>
      <c r="K858" s="223"/>
      <c r="L858" s="223"/>
      <c r="M858" s="223"/>
      <c r="N858" s="223"/>
      <c r="O858" s="223"/>
      <c r="P858" s="223"/>
      <c r="Q858" s="223"/>
      <c r="R858" s="223"/>
      <c r="S858" s="223"/>
      <c r="T858" s="223"/>
      <c r="U858" s="223"/>
      <c r="V858" s="223"/>
      <c r="W858" s="223"/>
      <c r="X858" s="223"/>
      <c r="Y858" s="223"/>
      <c r="Z858" s="223"/>
      <c r="AA858" s="223"/>
      <c r="AB858" s="223"/>
      <c r="AC858" s="223"/>
      <c r="AD858" s="223"/>
      <c r="AE858" s="223"/>
      <c r="AF858" s="223"/>
      <c r="AG858" s="223"/>
      <c r="AJ858" s="18"/>
    </row>
    <row r="859" spans="2:36" x14ac:dyDescent="0.2">
      <c r="B859" s="223"/>
      <c r="C859" s="223"/>
      <c r="D859" s="223"/>
      <c r="E859" s="223"/>
      <c r="F859" s="364"/>
      <c r="G859" s="223"/>
      <c r="H859" s="223"/>
      <c r="I859" s="223"/>
      <c r="J859" s="223"/>
      <c r="K859" s="223"/>
      <c r="L859" s="223"/>
      <c r="M859" s="223"/>
      <c r="N859" s="223"/>
      <c r="O859" s="223"/>
      <c r="P859" s="223"/>
      <c r="Q859" s="223"/>
      <c r="R859" s="223"/>
      <c r="S859" s="223"/>
      <c r="T859" s="223"/>
      <c r="U859" s="223"/>
      <c r="V859" s="223"/>
      <c r="W859" s="223"/>
      <c r="X859" s="223"/>
      <c r="Y859" s="223"/>
      <c r="Z859" s="223"/>
      <c r="AA859" s="223"/>
      <c r="AB859" s="223"/>
      <c r="AC859" s="223"/>
      <c r="AD859" s="223"/>
      <c r="AE859" s="223"/>
      <c r="AF859" s="223"/>
      <c r="AG859" s="223"/>
      <c r="AJ859" s="18"/>
    </row>
    <row r="860" spans="2:36" x14ac:dyDescent="0.2">
      <c r="B860" s="223"/>
      <c r="C860" s="223"/>
      <c r="D860" s="223"/>
      <c r="E860" s="223"/>
      <c r="F860" s="364"/>
      <c r="G860" s="223"/>
      <c r="H860" s="223"/>
      <c r="I860" s="223"/>
      <c r="J860" s="223"/>
      <c r="K860" s="223"/>
      <c r="L860" s="223"/>
      <c r="M860" s="223"/>
      <c r="N860" s="223"/>
      <c r="O860" s="223"/>
      <c r="P860" s="223"/>
      <c r="Q860" s="223"/>
      <c r="R860" s="223"/>
      <c r="S860" s="223"/>
      <c r="T860" s="223"/>
      <c r="U860" s="223"/>
      <c r="V860" s="223"/>
      <c r="W860" s="223"/>
      <c r="X860" s="223"/>
      <c r="Y860" s="223"/>
      <c r="Z860" s="223"/>
      <c r="AA860" s="223"/>
      <c r="AB860" s="223"/>
      <c r="AC860" s="223"/>
      <c r="AD860" s="223"/>
      <c r="AE860" s="223"/>
      <c r="AF860" s="223"/>
      <c r="AG860" s="223"/>
      <c r="AJ860" s="18"/>
    </row>
    <row r="861" spans="2:36" x14ac:dyDescent="0.2">
      <c r="B861" s="223"/>
      <c r="C861" s="223"/>
      <c r="D861" s="223"/>
      <c r="E861" s="223"/>
      <c r="F861" s="364"/>
      <c r="G861" s="223"/>
      <c r="H861" s="223"/>
      <c r="I861" s="223"/>
      <c r="J861" s="223"/>
      <c r="K861" s="223"/>
      <c r="L861" s="223"/>
      <c r="M861" s="223"/>
      <c r="N861" s="223"/>
      <c r="O861" s="223"/>
      <c r="P861" s="223"/>
      <c r="Q861" s="223"/>
      <c r="R861" s="223"/>
      <c r="S861" s="223"/>
      <c r="T861" s="223"/>
      <c r="U861" s="223"/>
      <c r="V861" s="223"/>
      <c r="W861" s="223"/>
      <c r="X861" s="223"/>
      <c r="Y861" s="223"/>
      <c r="Z861" s="223"/>
      <c r="AA861" s="223"/>
      <c r="AB861" s="223"/>
      <c r="AC861" s="223"/>
      <c r="AD861" s="223"/>
      <c r="AE861" s="223"/>
      <c r="AF861" s="223"/>
      <c r="AG861" s="223"/>
      <c r="AJ861" s="18"/>
    </row>
    <row r="862" spans="2:36" x14ac:dyDescent="0.2">
      <c r="B862" s="223"/>
      <c r="C862" s="223"/>
      <c r="D862" s="223"/>
      <c r="E862" s="223"/>
      <c r="F862" s="364"/>
      <c r="G862" s="223"/>
      <c r="H862" s="223"/>
      <c r="I862" s="223"/>
      <c r="J862" s="223"/>
      <c r="K862" s="223"/>
      <c r="L862" s="223"/>
      <c r="M862" s="223"/>
      <c r="N862" s="223"/>
      <c r="O862" s="223"/>
      <c r="P862" s="223"/>
      <c r="Q862" s="223"/>
      <c r="R862" s="223"/>
      <c r="S862" s="223"/>
      <c r="T862" s="223"/>
      <c r="U862" s="223"/>
      <c r="V862" s="223"/>
      <c r="W862" s="223"/>
      <c r="X862" s="223"/>
      <c r="Y862" s="223"/>
      <c r="Z862" s="223"/>
      <c r="AA862" s="223"/>
      <c r="AB862" s="223"/>
      <c r="AC862" s="223"/>
      <c r="AD862" s="223"/>
      <c r="AE862" s="223"/>
      <c r="AF862" s="223"/>
      <c r="AG862" s="223"/>
      <c r="AJ862" s="18"/>
    </row>
    <row r="863" spans="2:36" x14ac:dyDescent="0.2">
      <c r="B863" s="223"/>
      <c r="C863" s="223"/>
      <c r="D863" s="223"/>
      <c r="E863" s="223"/>
      <c r="F863" s="364"/>
      <c r="G863" s="223"/>
      <c r="H863" s="223"/>
      <c r="I863" s="223"/>
      <c r="J863" s="223"/>
      <c r="K863" s="223"/>
      <c r="L863" s="223"/>
      <c r="M863" s="223"/>
      <c r="N863" s="223"/>
      <c r="O863" s="223"/>
      <c r="P863" s="223"/>
      <c r="Q863" s="223"/>
      <c r="R863" s="223"/>
      <c r="S863" s="223"/>
      <c r="T863" s="223"/>
      <c r="U863" s="223"/>
      <c r="V863" s="223"/>
      <c r="W863" s="223"/>
      <c r="X863" s="223"/>
      <c r="Y863" s="223"/>
      <c r="Z863" s="223"/>
      <c r="AA863" s="223"/>
      <c r="AB863" s="223"/>
      <c r="AC863" s="223"/>
      <c r="AD863" s="223"/>
      <c r="AE863" s="223"/>
      <c r="AF863" s="223"/>
      <c r="AG863" s="223"/>
      <c r="AJ863" s="18"/>
    </row>
    <row r="864" spans="2:36" x14ac:dyDescent="0.2">
      <c r="B864" s="223"/>
      <c r="C864" s="223"/>
      <c r="D864" s="223"/>
      <c r="E864" s="223"/>
      <c r="F864" s="364"/>
      <c r="G864" s="223"/>
      <c r="H864" s="223"/>
      <c r="I864" s="223"/>
      <c r="J864" s="223"/>
      <c r="K864" s="223"/>
      <c r="L864" s="223"/>
      <c r="M864" s="223"/>
      <c r="N864" s="223"/>
      <c r="O864" s="223"/>
      <c r="P864" s="223"/>
      <c r="Q864" s="223"/>
      <c r="R864" s="223"/>
      <c r="S864" s="223"/>
      <c r="T864" s="223"/>
      <c r="U864" s="223"/>
      <c r="V864" s="223"/>
      <c r="W864" s="223"/>
      <c r="X864" s="223"/>
      <c r="Y864" s="223"/>
      <c r="Z864" s="223"/>
      <c r="AA864" s="223"/>
      <c r="AB864" s="223"/>
      <c r="AC864" s="223"/>
      <c r="AD864" s="223"/>
      <c r="AE864" s="223"/>
      <c r="AF864" s="223"/>
      <c r="AG864" s="223"/>
      <c r="AJ864" s="18"/>
    </row>
    <row r="865" spans="2:36" x14ac:dyDescent="0.2">
      <c r="B865" s="223"/>
      <c r="C865" s="223"/>
      <c r="D865" s="223"/>
      <c r="E865" s="223"/>
      <c r="F865" s="364"/>
      <c r="G865" s="223"/>
      <c r="H865" s="223"/>
      <c r="I865" s="223"/>
      <c r="J865" s="223"/>
      <c r="K865" s="223"/>
      <c r="L865" s="223"/>
      <c r="M865" s="223"/>
      <c r="N865" s="223"/>
      <c r="O865" s="223"/>
      <c r="P865" s="223"/>
      <c r="Q865" s="223"/>
      <c r="R865" s="223"/>
      <c r="S865" s="223"/>
      <c r="T865" s="223"/>
      <c r="U865" s="223"/>
      <c r="V865" s="223"/>
      <c r="W865" s="223"/>
      <c r="X865" s="223"/>
      <c r="Y865" s="223"/>
      <c r="Z865" s="223"/>
      <c r="AA865" s="223"/>
      <c r="AB865" s="223"/>
      <c r="AC865" s="223"/>
      <c r="AD865" s="223"/>
      <c r="AE865" s="223"/>
      <c r="AF865" s="223"/>
      <c r="AG865" s="223"/>
      <c r="AJ865" s="18"/>
    </row>
    <row r="866" spans="2:36" x14ac:dyDescent="0.2">
      <c r="B866" s="223"/>
      <c r="C866" s="223"/>
      <c r="D866" s="223"/>
      <c r="E866" s="223"/>
      <c r="F866" s="364"/>
      <c r="G866" s="223"/>
      <c r="H866" s="223"/>
      <c r="I866" s="223"/>
      <c r="J866" s="223"/>
      <c r="K866" s="223"/>
      <c r="L866" s="223"/>
      <c r="M866" s="223"/>
      <c r="N866" s="223"/>
      <c r="O866" s="223"/>
      <c r="P866" s="223"/>
      <c r="Q866" s="223"/>
      <c r="R866" s="223"/>
      <c r="S866" s="223"/>
      <c r="T866" s="223"/>
      <c r="U866" s="223"/>
      <c r="V866" s="223"/>
      <c r="W866" s="223"/>
      <c r="X866" s="223"/>
      <c r="Y866" s="223"/>
      <c r="Z866" s="223"/>
      <c r="AA866" s="223"/>
      <c r="AB866" s="223"/>
      <c r="AC866" s="223"/>
      <c r="AD866" s="223"/>
      <c r="AE866" s="223"/>
      <c r="AF866" s="223"/>
      <c r="AG866" s="223"/>
      <c r="AJ866" s="18"/>
    </row>
    <row r="867" spans="2:36" x14ac:dyDescent="0.2">
      <c r="B867" s="223"/>
      <c r="C867" s="223"/>
      <c r="D867" s="223"/>
      <c r="E867" s="223"/>
      <c r="F867" s="364"/>
      <c r="G867" s="223"/>
      <c r="H867" s="223"/>
      <c r="I867" s="223"/>
      <c r="J867" s="223"/>
      <c r="K867" s="223"/>
      <c r="L867" s="223"/>
      <c r="M867" s="223"/>
      <c r="N867" s="223"/>
      <c r="O867" s="223"/>
      <c r="P867" s="223"/>
      <c r="Q867" s="223"/>
      <c r="R867" s="223"/>
      <c r="S867" s="223"/>
      <c r="T867" s="223"/>
      <c r="U867" s="223"/>
      <c r="V867" s="223"/>
      <c r="W867" s="223"/>
      <c r="X867" s="223"/>
      <c r="Y867" s="223"/>
      <c r="Z867" s="223"/>
      <c r="AA867" s="223"/>
      <c r="AB867" s="223"/>
      <c r="AC867" s="223"/>
      <c r="AD867" s="223"/>
      <c r="AE867" s="223"/>
      <c r="AF867" s="223"/>
      <c r="AG867" s="223"/>
      <c r="AJ867" s="18"/>
    </row>
    <row r="868" spans="2:36" x14ac:dyDescent="0.2">
      <c r="B868" s="223"/>
      <c r="C868" s="223"/>
      <c r="D868" s="223"/>
      <c r="E868" s="223"/>
      <c r="F868" s="364"/>
      <c r="G868" s="223"/>
      <c r="H868" s="223"/>
      <c r="I868" s="223"/>
      <c r="J868" s="223"/>
      <c r="K868" s="223"/>
      <c r="L868" s="223"/>
      <c r="M868" s="223"/>
      <c r="N868" s="223"/>
      <c r="O868" s="223"/>
      <c r="P868" s="223"/>
      <c r="Q868" s="223"/>
      <c r="R868" s="223"/>
      <c r="S868" s="223"/>
      <c r="T868" s="223"/>
      <c r="U868" s="223"/>
      <c r="V868" s="223"/>
      <c r="W868" s="223"/>
      <c r="X868" s="223"/>
      <c r="Y868" s="223"/>
      <c r="Z868" s="223"/>
      <c r="AA868" s="223"/>
      <c r="AB868" s="223"/>
      <c r="AC868" s="223"/>
      <c r="AD868" s="223"/>
      <c r="AE868" s="223"/>
      <c r="AF868" s="223"/>
      <c r="AG868" s="223"/>
      <c r="AJ868" s="18"/>
    </row>
    <row r="869" spans="2:36" x14ac:dyDescent="0.2">
      <c r="B869" s="223"/>
      <c r="C869" s="223"/>
      <c r="D869" s="223"/>
      <c r="E869" s="223"/>
      <c r="F869" s="364"/>
      <c r="G869" s="223"/>
      <c r="H869" s="223"/>
      <c r="I869" s="223"/>
      <c r="J869" s="223"/>
      <c r="K869" s="223"/>
      <c r="L869" s="223"/>
      <c r="M869" s="223"/>
      <c r="N869" s="223"/>
      <c r="O869" s="223"/>
      <c r="P869" s="223"/>
      <c r="Q869" s="223"/>
      <c r="R869" s="223"/>
      <c r="S869" s="223"/>
      <c r="T869" s="223"/>
      <c r="U869" s="223"/>
      <c r="V869" s="223"/>
      <c r="W869" s="223"/>
      <c r="X869" s="223"/>
      <c r="Y869" s="223"/>
      <c r="Z869" s="223"/>
      <c r="AA869" s="223"/>
      <c r="AB869" s="223"/>
      <c r="AC869" s="223"/>
      <c r="AD869" s="223"/>
      <c r="AE869" s="223"/>
      <c r="AF869" s="223"/>
      <c r="AG869" s="223"/>
      <c r="AJ869" s="18"/>
    </row>
    <row r="870" spans="2:36" x14ac:dyDescent="0.2">
      <c r="B870" s="223"/>
      <c r="C870" s="223"/>
      <c r="D870" s="223"/>
      <c r="E870" s="223"/>
      <c r="F870" s="364"/>
      <c r="G870" s="223"/>
      <c r="H870" s="223"/>
      <c r="I870" s="223"/>
      <c r="J870" s="223"/>
      <c r="K870" s="223"/>
      <c r="L870" s="223"/>
      <c r="M870" s="223"/>
      <c r="N870" s="223"/>
      <c r="O870" s="223"/>
      <c r="P870" s="223"/>
      <c r="Q870" s="223"/>
      <c r="R870" s="223"/>
      <c r="S870" s="223"/>
      <c r="T870" s="223"/>
      <c r="U870" s="223"/>
      <c r="V870" s="223"/>
      <c r="W870" s="223"/>
      <c r="X870" s="223"/>
      <c r="Y870" s="223"/>
      <c r="Z870" s="223"/>
      <c r="AA870" s="223"/>
      <c r="AB870" s="223"/>
      <c r="AC870" s="223"/>
      <c r="AD870" s="223"/>
      <c r="AE870" s="223"/>
      <c r="AF870" s="223"/>
      <c r="AG870" s="223"/>
      <c r="AJ870" s="18"/>
    </row>
    <row r="871" spans="2:36" x14ac:dyDescent="0.2">
      <c r="B871" s="223"/>
      <c r="C871" s="223"/>
      <c r="D871" s="223"/>
      <c r="E871" s="223"/>
      <c r="F871" s="364"/>
      <c r="G871" s="223"/>
      <c r="H871" s="223"/>
      <c r="I871" s="223"/>
      <c r="J871" s="223"/>
      <c r="K871" s="223"/>
      <c r="L871" s="223"/>
      <c r="M871" s="223"/>
      <c r="N871" s="223"/>
      <c r="O871" s="223"/>
      <c r="P871" s="223"/>
      <c r="Q871" s="223"/>
      <c r="R871" s="223"/>
      <c r="S871" s="223"/>
      <c r="T871" s="223"/>
      <c r="U871" s="223"/>
      <c r="V871" s="223"/>
      <c r="W871" s="223"/>
      <c r="X871" s="223"/>
      <c r="Y871" s="223"/>
      <c r="Z871" s="223"/>
      <c r="AA871" s="223"/>
      <c r="AB871" s="223"/>
      <c r="AC871" s="223"/>
      <c r="AD871" s="223"/>
      <c r="AE871" s="223"/>
      <c r="AF871" s="223"/>
      <c r="AG871" s="223"/>
      <c r="AJ871" s="18"/>
    </row>
    <row r="872" spans="2:36" x14ac:dyDescent="0.2">
      <c r="B872" s="223"/>
      <c r="C872" s="223"/>
      <c r="D872" s="223"/>
      <c r="E872" s="223"/>
      <c r="F872" s="364"/>
      <c r="G872" s="223"/>
      <c r="H872" s="223"/>
      <c r="I872" s="223"/>
      <c r="J872" s="223"/>
      <c r="K872" s="223"/>
      <c r="L872" s="223"/>
      <c r="M872" s="223"/>
      <c r="N872" s="223"/>
      <c r="O872" s="223"/>
      <c r="P872" s="223"/>
      <c r="Q872" s="223"/>
      <c r="R872" s="223"/>
      <c r="S872" s="223"/>
      <c r="T872" s="223"/>
      <c r="U872" s="223"/>
      <c r="V872" s="223"/>
      <c r="W872" s="223"/>
      <c r="X872" s="223"/>
      <c r="Y872" s="223"/>
      <c r="Z872" s="223"/>
      <c r="AA872" s="223"/>
      <c r="AB872" s="223"/>
      <c r="AC872" s="223"/>
      <c r="AD872" s="223"/>
      <c r="AE872" s="223"/>
      <c r="AF872" s="223"/>
      <c r="AG872" s="223"/>
      <c r="AJ872" s="18"/>
    </row>
    <row r="873" spans="2:36" x14ac:dyDescent="0.2">
      <c r="B873" s="223"/>
      <c r="C873" s="223"/>
      <c r="D873" s="223"/>
      <c r="E873" s="223"/>
      <c r="F873" s="364"/>
      <c r="G873" s="223"/>
      <c r="H873" s="223"/>
      <c r="I873" s="223"/>
      <c r="J873" s="223"/>
      <c r="K873" s="223"/>
      <c r="L873" s="223"/>
      <c r="M873" s="223"/>
      <c r="N873" s="223"/>
      <c r="O873" s="223"/>
      <c r="P873" s="223"/>
      <c r="Q873" s="223"/>
      <c r="R873" s="223"/>
      <c r="S873" s="223"/>
      <c r="T873" s="223"/>
      <c r="U873" s="223"/>
      <c r="V873" s="223"/>
      <c r="W873" s="223"/>
      <c r="X873" s="223"/>
      <c r="Y873" s="223"/>
      <c r="Z873" s="223"/>
      <c r="AA873" s="223"/>
      <c r="AB873" s="223"/>
      <c r="AC873" s="223"/>
      <c r="AD873" s="223"/>
      <c r="AE873" s="223"/>
      <c r="AF873" s="223"/>
      <c r="AG873" s="223"/>
      <c r="AJ873" s="18"/>
    </row>
    <row r="874" spans="2:36" x14ac:dyDescent="0.2">
      <c r="B874" s="223"/>
      <c r="C874" s="223"/>
      <c r="D874" s="223"/>
      <c r="E874" s="223"/>
      <c r="F874" s="364"/>
      <c r="G874" s="223"/>
      <c r="H874" s="223"/>
      <c r="I874" s="223"/>
      <c r="J874" s="223"/>
      <c r="K874" s="223"/>
      <c r="L874" s="223"/>
      <c r="M874" s="223"/>
      <c r="N874" s="223"/>
      <c r="O874" s="223"/>
      <c r="P874" s="223"/>
      <c r="Q874" s="223"/>
      <c r="R874" s="223"/>
      <c r="S874" s="223"/>
      <c r="T874" s="223"/>
      <c r="U874" s="223"/>
      <c r="V874" s="223"/>
      <c r="W874" s="223"/>
      <c r="X874" s="223"/>
      <c r="Y874" s="223"/>
      <c r="Z874" s="223"/>
      <c r="AA874" s="223"/>
      <c r="AB874" s="223"/>
      <c r="AC874" s="223"/>
      <c r="AD874" s="223"/>
      <c r="AE874" s="223"/>
      <c r="AF874" s="223"/>
      <c r="AG874" s="223"/>
      <c r="AJ874" s="18"/>
    </row>
    <row r="875" spans="2:36" x14ac:dyDescent="0.2">
      <c r="B875" s="223"/>
      <c r="C875" s="223"/>
      <c r="D875" s="223"/>
      <c r="E875" s="223"/>
      <c r="F875" s="364"/>
      <c r="G875" s="223"/>
      <c r="H875" s="223"/>
      <c r="I875" s="223"/>
      <c r="J875" s="223"/>
      <c r="K875" s="223"/>
      <c r="L875" s="223"/>
      <c r="M875" s="223"/>
      <c r="N875" s="223"/>
      <c r="O875" s="223"/>
      <c r="P875" s="223"/>
      <c r="Q875" s="223"/>
      <c r="R875" s="223"/>
      <c r="S875" s="223"/>
      <c r="T875" s="223"/>
      <c r="U875" s="223"/>
      <c r="V875" s="223"/>
      <c r="W875" s="223"/>
      <c r="X875" s="223"/>
      <c r="Y875" s="223"/>
      <c r="Z875" s="223"/>
      <c r="AA875" s="223"/>
      <c r="AB875" s="223"/>
      <c r="AC875" s="223"/>
      <c r="AD875" s="223"/>
      <c r="AE875" s="223"/>
      <c r="AF875" s="223"/>
      <c r="AG875" s="223"/>
      <c r="AJ875" s="18"/>
    </row>
    <row r="876" spans="2:36" x14ac:dyDescent="0.2">
      <c r="B876" s="223"/>
      <c r="C876" s="223"/>
      <c r="D876" s="223"/>
      <c r="E876" s="223"/>
      <c r="F876" s="364"/>
      <c r="G876" s="223"/>
      <c r="H876" s="223"/>
      <c r="I876" s="223"/>
      <c r="J876" s="223"/>
      <c r="K876" s="223"/>
      <c r="L876" s="223"/>
      <c r="M876" s="223"/>
      <c r="N876" s="223"/>
      <c r="O876" s="223"/>
      <c r="P876" s="223"/>
      <c r="Q876" s="223"/>
      <c r="R876" s="223"/>
      <c r="S876" s="223"/>
      <c r="T876" s="223"/>
      <c r="U876" s="223"/>
      <c r="V876" s="223"/>
      <c r="W876" s="223"/>
      <c r="X876" s="223"/>
      <c r="Y876" s="223"/>
      <c r="Z876" s="223"/>
      <c r="AA876" s="223"/>
      <c r="AB876" s="223"/>
      <c r="AC876" s="223"/>
      <c r="AD876" s="223"/>
      <c r="AE876" s="223"/>
      <c r="AF876" s="223"/>
      <c r="AG876" s="223"/>
      <c r="AJ876" s="18"/>
    </row>
    <row r="877" spans="2:36" x14ac:dyDescent="0.2">
      <c r="B877" s="223"/>
      <c r="C877" s="223"/>
      <c r="D877" s="223"/>
      <c r="E877" s="223"/>
      <c r="F877" s="364"/>
      <c r="G877" s="223"/>
      <c r="H877" s="223"/>
      <c r="I877" s="223"/>
      <c r="J877" s="223"/>
      <c r="K877" s="223"/>
      <c r="L877" s="223"/>
      <c r="M877" s="223"/>
      <c r="N877" s="223"/>
      <c r="O877" s="223"/>
      <c r="P877" s="223"/>
      <c r="Q877" s="223"/>
      <c r="R877" s="223"/>
      <c r="S877" s="223"/>
      <c r="T877" s="223"/>
      <c r="U877" s="223"/>
      <c r="V877" s="223"/>
      <c r="W877" s="223"/>
      <c r="X877" s="223"/>
      <c r="Y877" s="223"/>
      <c r="Z877" s="223"/>
      <c r="AA877" s="223"/>
      <c r="AB877" s="223"/>
      <c r="AC877" s="223"/>
      <c r="AD877" s="223"/>
      <c r="AE877" s="223"/>
      <c r="AF877" s="223"/>
      <c r="AG877" s="223"/>
      <c r="AJ877" s="18"/>
    </row>
    <row r="878" spans="2:36" x14ac:dyDescent="0.2">
      <c r="B878" s="223"/>
      <c r="C878" s="223"/>
      <c r="D878" s="223"/>
      <c r="E878" s="223"/>
      <c r="F878" s="364"/>
      <c r="G878" s="223"/>
      <c r="H878" s="223"/>
      <c r="I878" s="223"/>
      <c r="J878" s="223"/>
      <c r="K878" s="223"/>
      <c r="L878" s="223"/>
      <c r="M878" s="223"/>
      <c r="N878" s="223"/>
      <c r="O878" s="223"/>
      <c r="P878" s="223"/>
      <c r="Q878" s="223"/>
      <c r="R878" s="223"/>
      <c r="S878" s="223"/>
      <c r="T878" s="223"/>
      <c r="U878" s="223"/>
      <c r="V878" s="223"/>
      <c r="W878" s="223"/>
      <c r="X878" s="223"/>
      <c r="Y878" s="223"/>
      <c r="Z878" s="223"/>
      <c r="AA878" s="223"/>
      <c r="AB878" s="223"/>
      <c r="AC878" s="223"/>
      <c r="AD878" s="223"/>
      <c r="AE878" s="223"/>
      <c r="AF878" s="223"/>
      <c r="AG878" s="223"/>
      <c r="AJ878" s="18"/>
    </row>
    <row r="879" spans="2:36" x14ac:dyDescent="0.2">
      <c r="B879" s="223"/>
      <c r="C879" s="223"/>
      <c r="D879" s="223"/>
      <c r="E879" s="223"/>
      <c r="F879" s="364"/>
      <c r="G879" s="223"/>
      <c r="H879" s="223"/>
      <c r="I879" s="223"/>
      <c r="J879" s="223"/>
      <c r="K879" s="223"/>
      <c r="L879" s="223"/>
      <c r="M879" s="223"/>
      <c r="N879" s="223"/>
      <c r="O879" s="223"/>
      <c r="P879" s="223"/>
      <c r="Q879" s="223"/>
      <c r="R879" s="223"/>
      <c r="S879" s="223"/>
      <c r="T879" s="223"/>
      <c r="U879" s="223"/>
      <c r="V879" s="223"/>
      <c r="W879" s="223"/>
      <c r="X879" s="223"/>
      <c r="Y879" s="223"/>
      <c r="Z879" s="223"/>
      <c r="AA879" s="223"/>
      <c r="AB879" s="223"/>
      <c r="AC879" s="223"/>
      <c r="AD879" s="223"/>
      <c r="AE879" s="223"/>
      <c r="AF879" s="223"/>
      <c r="AG879" s="223"/>
      <c r="AJ879" s="18"/>
    </row>
    <row r="880" spans="2:36" x14ac:dyDescent="0.2">
      <c r="B880" s="223"/>
      <c r="C880" s="223"/>
      <c r="D880" s="223"/>
      <c r="E880" s="223"/>
      <c r="F880" s="364"/>
      <c r="G880" s="223"/>
      <c r="H880" s="223"/>
      <c r="I880" s="223"/>
      <c r="J880" s="223"/>
      <c r="K880" s="223"/>
      <c r="L880" s="223"/>
      <c r="M880" s="223"/>
      <c r="N880" s="223"/>
      <c r="O880" s="223"/>
      <c r="P880" s="223"/>
      <c r="Q880" s="223"/>
      <c r="R880" s="223"/>
      <c r="S880" s="223"/>
      <c r="T880" s="223"/>
      <c r="U880" s="223"/>
      <c r="V880" s="223"/>
      <c r="W880" s="223"/>
      <c r="X880" s="223"/>
      <c r="Y880" s="223"/>
      <c r="Z880" s="223"/>
      <c r="AA880" s="223"/>
      <c r="AB880" s="223"/>
      <c r="AC880" s="223"/>
      <c r="AD880" s="223"/>
      <c r="AE880" s="223"/>
      <c r="AF880" s="223"/>
      <c r="AG880" s="223"/>
      <c r="AJ880" s="18"/>
    </row>
    <row r="881" spans="2:36" x14ac:dyDescent="0.2">
      <c r="B881" s="223"/>
      <c r="C881" s="223"/>
      <c r="D881" s="223"/>
      <c r="E881" s="223"/>
      <c r="F881" s="364"/>
      <c r="G881" s="223"/>
      <c r="H881" s="223"/>
      <c r="I881" s="223"/>
      <c r="J881" s="223"/>
      <c r="K881" s="223"/>
      <c r="L881" s="223"/>
      <c r="M881" s="223"/>
      <c r="N881" s="223"/>
      <c r="O881" s="223"/>
      <c r="P881" s="223"/>
      <c r="Q881" s="223"/>
      <c r="R881" s="223"/>
      <c r="S881" s="223"/>
      <c r="T881" s="223"/>
      <c r="U881" s="223"/>
      <c r="V881" s="223"/>
      <c r="W881" s="223"/>
      <c r="X881" s="223"/>
      <c r="Y881" s="223"/>
      <c r="Z881" s="223"/>
      <c r="AA881" s="223"/>
      <c r="AB881" s="223"/>
      <c r="AC881" s="223"/>
      <c r="AD881" s="223"/>
      <c r="AE881" s="223"/>
      <c r="AF881" s="223"/>
      <c r="AG881" s="223"/>
      <c r="AJ881" s="18"/>
    </row>
    <row r="882" spans="2:36" x14ac:dyDescent="0.2">
      <c r="B882" s="223"/>
      <c r="C882" s="223"/>
      <c r="D882" s="223"/>
      <c r="E882" s="223"/>
      <c r="F882" s="364"/>
      <c r="G882" s="223"/>
      <c r="H882" s="223"/>
      <c r="I882" s="223"/>
      <c r="J882" s="223"/>
      <c r="K882" s="223"/>
      <c r="L882" s="223"/>
      <c r="M882" s="223"/>
      <c r="N882" s="223"/>
      <c r="O882" s="223"/>
      <c r="P882" s="223"/>
      <c r="Q882" s="223"/>
      <c r="R882" s="223"/>
      <c r="S882" s="223"/>
      <c r="T882" s="223"/>
      <c r="U882" s="223"/>
      <c r="V882" s="223"/>
      <c r="W882" s="223"/>
      <c r="X882" s="223"/>
      <c r="Y882" s="223"/>
      <c r="Z882" s="223"/>
      <c r="AA882" s="223"/>
      <c r="AB882" s="223"/>
      <c r="AC882" s="223"/>
      <c r="AD882" s="223"/>
      <c r="AE882" s="223"/>
      <c r="AF882" s="223"/>
      <c r="AG882" s="223"/>
      <c r="AJ882" s="18"/>
    </row>
    <row r="883" spans="2:36" x14ac:dyDescent="0.2">
      <c r="B883" s="223"/>
      <c r="C883" s="223"/>
      <c r="D883" s="223"/>
      <c r="E883" s="223"/>
      <c r="F883" s="364"/>
      <c r="G883" s="223"/>
      <c r="H883" s="223"/>
      <c r="I883" s="223"/>
      <c r="J883" s="223"/>
      <c r="K883" s="223"/>
      <c r="L883" s="223"/>
      <c r="M883" s="223"/>
      <c r="N883" s="223"/>
      <c r="O883" s="223"/>
      <c r="P883" s="223"/>
      <c r="Q883" s="223"/>
      <c r="R883" s="223"/>
      <c r="S883" s="223"/>
      <c r="T883" s="223"/>
      <c r="U883" s="223"/>
      <c r="V883" s="223"/>
      <c r="W883" s="223"/>
      <c r="X883" s="223"/>
      <c r="Y883" s="223"/>
      <c r="Z883" s="223"/>
      <c r="AA883" s="223"/>
      <c r="AB883" s="223"/>
      <c r="AC883" s="223"/>
      <c r="AD883" s="223"/>
      <c r="AE883" s="223"/>
      <c r="AF883" s="223"/>
      <c r="AG883" s="223"/>
      <c r="AJ883" s="18"/>
    </row>
    <row r="884" spans="2:36" x14ac:dyDescent="0.2">
      <c r="B884" s="223"/>
      <c r="C884" s="223"/>
      <c r="D884" s="223"/>
      <c r="E884" s="223"/>
      <c r="F884" s="364"/>
      <c r="G884" s="223"/>
      <c r="H884" s="223"/>
      <c r="I884" s="223"/>
      <c r="J884" s="223"/>
      <c r="K884" s="223"/>
      <c r="L884" s="223"/>
      <c r="M884" s="223"/>
      <c r="N884" s="223"/>
      <c r="O884" s="223"/>
      <c r="P884" s="223"/>
      <c r="Q884" s="223"/>
      <c r="R884" s="223"/>
      <c r="S884" s="223"/>
      <c r="T884" s="223"/>
      <c r="U884" s="223"/>
      <c r="V884" s="223"/>
      <c r="W884" s="223"/>
      <c r="X884" s="223"/>
      <c r="Y884" s="223"/>
      <c r="Z884" s="223"/>
      <c r="AA884" s="223"/>
      <c r="AB884" s="223"/>
      <c r="AC884" s="223"/>
      <c r="AD884" s="223"/>
      <c r="AE884" s="223"/>
      <c r="AF884" s="223"/>
      <c r="AG884" s="223"/>
      <c r="AJ884" s="18"/>
    </row>
    <row r="885" spans="2:36" x14ac:dyDescent="0.2">
      <c r="B885" s="223"/>
      <c r="C885" s="223"/>
      <c r="D885" s="223"/>
      <c r="E885" s="223"/>
      <c r="F885" s="364"/>
      <c r="G885" s="223"/>
      <c r="H885" s="223"/>
      <c r="I885" s="223"/>
      <c r="J885" s="223"/>
      <c r="K885" s="223"/>
      <c r="L885" s="223"/>
      <c r="M885" s="223"/>
      <c r="N885" s="223"/>
      <c r="O885" s="223"/>
      <c r="P885" s="223"/>
      <c r="Q885" s="223"/>
      <c r="R885" s="223"/>
      <c r="S885" s="223"/>
      <c r="T885" s="223"/>
      <c r="U885" s="223"/>
      <c r="V885" s="223"/>
      <c r="W885" s="223"/>
      <c r="X885" s="223"/>
      <c r="Y885" s="223"/>
      <c r="Z885" s="223"/>
      <c r="AA885" s="223"/>
      <c r="AB885" s="223"/>
      <c r="AC885" s="223"/>
      <c r="AD885" s="223"/>
      <c r="AE885" s="223"/>
      <c r="AF885" s="223"/>
      <c r="AG885" s="223"/>
      <c r="AJ885" s="18"/>
    </row>
    <row r="886" spans="2:36" x14ac:dyDescent="0.2">
      <c r="B886" s="223"/>
      <c r="C886" s="223"/>
      <c r="D886" s="223"/>
      <c r="E886" s="223"/>
      <c r="F886" s="364"/>
      <c r="G886" s="223"/>
      <c r="H886" s="223"/>
      <c r="I886" s="223"/>
      <c r="J886" s="223"/>
      <c r="K886" s="223"/>
      <c r="L886" s="223"/>
      <c r="M886" s="223"/>
      <c r="N886" s="223"/>
      <c r="O886" s="223"/>
      <c r="P886" s="223"/>
      <c r="Q886" s="223"/>
      <c r="R886" s="223"/>
      <c r="S886" s="223"/>
      <c r="T886" s="223"/>
      <c r="U886" s="223"/>
      <c r="V886" s="223"/>
      <c r="W886" s="223"/>
      <c r="X886" s="223"/>
      <c r="Y886" s="223"/>
      <c r="Z886" s="223"/>
      <c r="AA886" s="223"/>
      <c r="AB886" s="223"/>
      <c r="AC886" s="223"/>
      <c r="AD886" s="223"/>
      <c r="AE886" s="223"/>
      <c r="AF886" s="223"/>
      <c r="AG886" s="223"/>
      <c r="AJ886" s="18"/>
    </row>
    <row r="887" spans="2:36" x14ac:dyDescent="0.2">
      <c r="B887" s="223"/>
      <c r="C887" s="223"/>
      <c r="D887" s="223"/>
      <c r="E887" s="223"/>
      <c r="F887" s="364"/>
      <c r="G887" s="223"/>
      <c r="H887" s="223"/>
      <c r="I887" s="223"/>
      <c r="J887" s="223"/>
      <c r="K887" s="223"/>
      <c r="L887" s="223"/>
      <c r="M887" s="223"/>
      <c r="N887" s="223"/>
      <c r="O887" s="223"/>
      <c r="P887" s="223"/>
      <c r="Q887" s="223"/>
      <c r="R887" s="223"/>
      <c r="S887" s="223"/>
      <c r="T887" s="223"/>
      <c r="U887" s="223"/>
      <c r="V887" s="223"/>
      <c r="W887" s="223"/>
      <c r="X887" s="223"/>
      <c r="Y887" s="223"/>
      <c r="Z887" s="223"/>
      <c r="AA887" s="223"/>
      <c r="AB887" s="223"/>
      <c r="AC887" s="223"/>
      <c r="AD887" s="223"/>
      <c r="AE887" s="223"/>
      <c r="AF887" s="223"/>
      <c r="AG887" s="223"/>
      <c r="AJ887" s="18"/>
    </row>
    <row r="888" spans="2:36" x14ac:dyDescent="0.2">
      <c r="B888" s="223"/>
      <c r="C888" s="223"/>
      <c r="D888" s="223"/>
      <c r="E888" s="223"/>
      <c r="F888" s="364"/>
      <c r="G888" s="223"/>
      <c r="H888" s="223"/>
      <c r="I888" s="223"/>
      <c r="J888" s="223"/>
      <c r="K888" s="223"/>
      <c r="L888" s="223"/>
      <c r="M888" s="223"/>
      <c r="N888" s="223"/>
      <c r="O888" s="223"/>
      <c r="P888" s="223"/>
      <c r="Q888" s="223"/>
      <c r="R888" s="223"/>
      <c r="S888" s="223"/>
      <c r="T888" s="223"/>
      <c r="U888" s="223"/>
      <c r="V888" s="223"/>
      <c r="W888" s="223"/>
      <c r="X888" s="223"/>
      <c r="Y888" s="223"/>
      <c r="Z888" s="223"/>
      <c r="AA888" s="223"/>
      <c r="AB888" s="223"/>
      <c r="AC888" s="223"/>
      <c r="AD888" s="223"/>
      <c r="AE888" s="223"/>
      <c r="AF888" s="223"/>
      <c r="AG888" s="223"/>
      <c r="AJ888" s="18"/>
    </row>
    <row r="889" spans="2:36" x14ac:dyDescent="0.2">
      <c r="B889" s="223"/>
      <c r="C889" s="223"/>
      <c r="D889" s="223"/>
      <c r="E889" s="223"/>
      <c r="F889" s="364"/>
      <c r="G889" s="223"/>
      <c r="H889" s="223"/>
      <c r="I889" s="223"/>
      <c r="J889" s="223"/>
      <c r="K889" s="223"/>
      <c r="L889" s="223"/>
      <c r="M889" s="223"/>
      <c r="N889" s="223"/>
      <c r="O889" s="223"/>
      <c r="P889" s="223"/>
      <c r="Q889" s="223"/>
      <c r="R889" s="223"/>
      <c r="S889" s="223"/>
      <c r="T889" s="223"/>
      <c r="U889" s="223"/>
      <c r="V889" s="223"/>
      <c r="W889" s="223"/>
      <c r="X889" s="223"/>
      <c r="Y889" s="223"/>
      <c r="Z889" s="223"/>
      <c r="AA889" s="223"/>
      <c r="AB889" s="223"/>
      <c r="AC889" s="223"/>
      <c r="AD889" s="223"/>
      <c r="AE889" s="223"/>
      <c r="AF889" s="223"/>
      <c r="AG889" s="223"/>
      <c r="AJ889" s="18"/>
    </row>
    <row r="890" spans="2:36" x14ac:dyDescent="0.2">
      <c r="B890" s="223"/>
      <c r="C890" s="223"/>
      <c r="D890" s="223"/>
      <c r="E890" s="223"/>
      <c r="F890" s="364"/>
      <c r="G890" s="223"/>
      <c r="H890" s="223"/>
      <c r="I890" s="223"/>
      <c r="J890" s="223"/>
      <c r="K890" s="223"/>
      <c r="L890" s="223"/>
      <c r="M890" s="223"/>
      <c r="N890" s="223"/>
      <c r="O890" s="223"/>
      <c r="P890" s="223"/>
      <c r="Q890" s="223"/>
      <c r="R890" s="223"/>
      <c r="S890" s="223"/>
      <c r="T890" s="223"/>
      <c r="U890" s="223"/>
      <c r="V890" s="223"/>
      <c r="W890" s="223"/>
      <c r="X890" s="223"/>
      <c r="Y890" s="223"/>
      <c r="Z890" s="223"/>
      <c r="AA890" s="223"/>
      <c r="AB890" s="223"/>
      <c r="AC890" s="223"/>
      <c r="AD890" s="223"/>
      <c r="AE890" s="223"/>
      <c r="AF890" s="223"/>
      <c r="AG890" s="223"/>
      <c r="AJ890" s="18"/>
    </row>
    <row r="891" spans="2:36" x14ac:dyDescent="0.2">
      <c r="B891" s="223"/>
      <c r="C891" s="223"/>
      <c r="D891" s="223"/>
      <c r="E891" s="223"/>
      <c r="F891" s="364"/>
      <c r="G891" s="223"/>
      <c r="H891" s="223"/>
      <c r="I891" s="223"/>
      <c r="J891" s="223"/>
      <c r="K891" s="223"/>
      <c r="L891" s="223"/>
      <c r="M891" s="223"/>
      <c r="N891" s="223"/>
      <c r="O891" s="223"/>
      <c r="P891" s="223"/>
      <c r="Q891" s="223"/>
      <c r="R891" s="223"/>
      <c r="S891" s="223"/>
      <c r="T891" s="223"/>
      <c r="U891" s="223"/>
      <c r="V891" s="223"/>
      <c r="W891" s="223"/>
      <c r="X891" s="223"/>
      <c r="Y891" s="223"/>
      <c r="Z891" s="223"/>
      <c r="AA891" s="223"/>
      <c r="AB891" s="223"/>
      <c r="AC891" s="223"/>
      <c r="AD891" s="223"/>
      <c r="AE891" s="223"/>
      <c r="AF891" s="223"/>
      <c r="AG891" s="223"/>
      <c r="AJ891" s="18"/>
    </row>
    <row r="892" spans="2:36" x14ac:dyDescent="0.2">
      <c r="B892" s="223"/>
      <c r="C892" s="223"/>
      <c r="D892" s="223"/>
      <c r="E892" s="223"/>
      <c r="F892" s="364"/>
      <c r="G892" s="223"/>
      <c r="H892" s="223"/>
      <c r="I892" s="223"/>
      <c r="J892" s="223"/>
      <c r="K892" s="223"/>
      <c r="L892" s="223"/>
      <c r="M892" s="223"/>
      <c r="N892" s="223"/>
      <c r="O892" s="223"/>
      <c r="P892" s="223"/>
      <c r="Q892" s="223"/>
      <c r="R892" s="223"/>
      <c r="S892" s="223"/>
      <c r="T892" s="223"/>
      <c r="U892" s="223"/>
      <c r="V892" s="223"/>
      <c r="W892" s="223"/>
      <c r="X892" s="223"/>
      <c r="Y892" s="223"/>
      <c r="Z892" s="223"/>
      <c r="AA892" s="223"/>
      <c r="AB892" s="223"/>
      <c r="AC892" s="223"/>
      <c r="AD892" s="223"/>
      <c r="AE892" s="223"/>
      <c r="AF892" s="223"/>
      <c r="AG892" s="223"/>
      <c r="AJ892" s="18"/>
    </row>
    <row r="893" spans="2:36" x14ac:dyDescent="0.2">
      <c r="B893" s="223"/>
      <c r="C893" s="223"/>
      <c r="D893" s="223"/>
      <c r="E893" s="223"/>
      <c r="F893" s="364"/>
      <c r="G893" s="223"/>
      <c r="H893" s="223"/>
      <c r="I893" s="223"/>
      <c r="J893" s="223"/>
      <c r="K893" s="223"/>
      <c r="L893" s="223"/>
      <c r="M893" s="223"/>
      <c r="N893" s="223"/>
      <c r="O893" s="223"/>
      <c r="P893" s="223"/>
      <c r="Q893" s="223"/>
      <c r="R893" s="223"/>
      <c r="S893" s="223"/>
      <c r="T893" s="223"/>
      <c r="U893" s="223"/>
      <c r="V893" s="223"/>
      <c r="W893" s="223"/>
      <c r="X893" s="223"/>
      <c r="Y893" s="223"/>
      <c r="Z893" s="223"/>
      <c r="AA893" s="223"/>
      <c r="AB893" s="223"/>
      <c r="AC893" s="223"/>
      <c r="AD893" s="223"/>
      <c r="AE893" s="223"/>
      <c r="AF893" s="223"/>
      <c r="AG893" s="223"/>
      <c r="AJ893" s="18"/>
    </row>
    <row r="894" spans="2:36" x14ac:dyDescent="0.2">
      <c r="B894" s="223"/>
      <c r="C894" s="223"/>
      <c r="D894" s="223"/>
      <c r="E894" s="223"/>
      <c r="F894" s="364"/>
      <c r="G894" s="223"/>
      <c r="H894" s="223"/>
      <c r="I894" s="223"/>
      <c r="J894" s="223"/>
      <c r="K894" s="223"/>
      <c r="L894" s="223"/>
      <c r="M894" s="223"/>
      <c r="N894" s="223"/>
      <c r="O894" s="223"/>
      <c r="P894" s="223"/>
      <c r="Q894" s="223"/>
      <c r="R894" s="223"/>
      <c r="S894" s="223"/>
      <c r="T894" s="223"/>
      <c r="U894" s="223"/>
      <c r="V894" s="223"/>
      <c r="W894" s="223"/>
      <c r="X894" s="223"/>
      <c r="Y894" s="223"/>
      <c r="Z894" s="223"/>
      <c r="AA894" s="223"/>
      <c r="AB894" s="223"/>
      <c r="AC894" s="223"/>
      <c r="AD894" s="223"/>
      <c r="AE894" s="223"/>
      <c r="AF894" s="223"/>
      <c r="AG894" s="223"/>
      <c r="AJ894" s="18"/>
    </row>
    <row r="895" spans="2:36" x14ac:dyDescent="0.2">
      <c r="B895" s="223"/>
      <c r="C895" s="223"/>
      <c r="D895" s="223"/>
      <c r="E895" s="223"/>
      <c r="F895" s="364"/>
      <c r="G895" s="223"/>
      <c r="H895" s="223"/>
      <c r="I895" s="223"/>
      <c r="J895" s="223"/>
      <c r="K895" s="223"/>
      <c r="L895" s="223"/>
      <c r="M895" s="223"/>
      <c r="N895" s="223"/>
      <c r="O895" s="223"/>
      <c r="P895" s="223"/>
      <c r="Q895" s="223"/>
      <c r="R895" s="223"/>
      <c r="S895" s="223"/>
      <c r="T895" s="223"/>
      <c r="U895" s="223"/>
      <c r="V895" s="223"/>
      <c r="W895" s="223"/>
      <c r="X895" s="223"/>
      <c r="Y895" s="223"/>
      <c r="Z895" s="223"/>
      <c r="AA895" s="223"/>
      <c r="AB895" s="223"/>
      <c r="AC895" s="223"/>
      <c r="AD895" s="223"/>
      <c r="AE895" s="223"/>
      <c r="AF895" s="223"/>
      <c r="AG895" s="223"/>
      <c r="AJ895" s="18"/>
    </row>
    <row r="896" spans="2:36" x14ac:dyDescent="0.2">
      <c r="B896" s="223"/>
      <c r="C896" s="223"/>
      <c r="D896" s="223"/>
      <c r="E896" s="223"/>
      <c r="F896" s="364"/>
      <c r="G896" s="223"/>
      <c r="H896" s="223"/>
      <c r="I896" s="223"/>
      <c r="J896" s="223"/>
      <c r="K896" s="223"/>
      <c r="L896" s="223"/>
      <c r="M896" s="223"/>
      <c r="N896" s="223"/>
      <c r="O896" s="223"/>
      <c r="P896" s="223"/>
      <c r="Q896" s="223"/>
      <c r="R896" s="223"/>
      <c r="S896" s="223"/>
      <c r="T896" s="223"/>
      <c r="U896" s="223"/>
      <c r="V896" s="223"/>
      <c r="W896" s="223"/>
      <c r="X896" s="223"/>
      <c r="Y896" s="223"/>
      <c r="Z896" s="223"/>
      <c r="AA896" s="223"/>
      <c r="AB896" s="223"/>
      <c r="AC896" s="223"/>
      <c r="AD896" s="223"/>
      <c r="AE896" s="223"/>
      <c r="AF896" s="223"/>
      <c r="AG896" s="223"/>
      <c r="AJ896" s="18"/>
    </row>
    <row r="897" spans="2:36" x14ac:dyDescent="0.2">
      <c r="B897" s="223"/>
      <c r="C897" s="223"/>
      <c r="D897" s="223"/>
      <c r="E897" s="223"/>
      <c r="F897" s="364"/>
      <c r="G897" s="223"/>
      <c r="H897" s="223"/>
      <c r="I897" s="223"/>
      <c r="J897" s="223"/>
      <c r="K897" s="223"/>
      <c r="L897" s="223"/>
      <c r="M897" s="223"/>
      <c r="N897" s="223"/>
      <c r="O897" s="223"/>
      <c r="P897" s="223"/>
      <c r="Q897" s="223"/>
      <c r="R897" s="223"/>
      <c r="S897" s="223"/>
      <c r="T897" s="223"/>
      <c r="U897" s="223"/>
      <c r="V897" s="223"/>
      <c r="W897" s="223"/>
      <c r="X897" s="223"/>
      <c r="Y897" s="223"/>
      <c r="Z897" s="223"/>
      <c r="AA897" s="223"/>
      <c r="AB897" s="223"/>
      <c r="AC897" s="223"/>
      <c r="AD897" s="223"/>
      <c r="AE897" s="223"/>
      <c r="AF897" s="223"/>
      <c r="AG897" s="223"/>
      <c r="AJ897" s="18"/>
    </row>
    <row r="898" spans="2:36" x14ac:dyDescent="0.2">
      <c r="B898" s="223"/>
      <c r="C898" s="223"/>
      <c r="D898" s="223"/>
      <c r="E898" s="223"/>
      <c r="F898" s="364"/>
      <c r="G898" s="223"/>
      <c r="H898" s="223"/>
      <c r="I898" s="223"/>
      <c r="J898" s="223"/>
      <c r="K898" s="223"/>
      <c r="L898" s="223"/>
      <c r="M898" s="223"/>
      <c r="N898" s="223"/>
      <c r="O898" s="223"/>
      <c r="P898" s="223"/>
      <c r="Q898" s="223"/>
      <c r="R898" s="223"/>
      <c r="S898" s="223"/>
      <c r="T898" s="223"/>
      <c r="U898" s="223"/>
      <c r="V898" s="223"/>
      <c r="W898" s="223"/>
      <c r="X898" s="223"/>
      <c r="Y898" s="223"/>
      <c r="Z898" s="223"/>
      <c r="AA898" s="223"/>
      <c r="AB898" s="223"/>
      <c r="AC898" s="223"/>
      <c r="AD898" s="223"/>
      <c r="AE898" s="223"/>
      <c r="AF898" s="223"/>
      <c r="AG898" s="223"/>
      <c r="AJ898" s="18"/>
    </row>
    <row r="899" spans="2:36" x14ac:dyDescent="0.2">
      <c r="B899" s="223"/>
      <c r="C899" s="223"/>
      <c r="D899" s="223"/>
      <c r="E899" s="223"/>
      <c r="F899" s="364"/>
      <c r="G899" s="223"/>
      <c r="H899" s="223"/>
      <c r="I899" s="223"/>
      <c r="J899" s="223"/>
      <c r="K899" s="223"/>
      <c r="L899" s="223"/>
      <c r="M899" s="223"/>
      <c r="N899" s="223"/>
      <c r="O899" s="223"/>
      <c r="P899" s="223"/>
      <c r="Q899" s="223"/>
      <c r="R899" s="223"/>
      <c r="S899" s="223"/>
      <c r="T899" s="223"/>
      <c r="U899" s="223"/>
      <c r="V899" s="223"/>
      <c r="W899" s="223"/>
      <c r="X899" s="223"/>
      <c r="Y899" s="223"/>
      <c r="Z899" s="223"/>
      <c r="AA899" s="223"/>
      <c r="AB899" s="223"/>
      <c r="AC899" s="223"/>
      <c r="AD899" s="223"/>
      <c r="AE899" s="223"/>
      <c r="AF899" s="223"/>
      <c r="AG899" s="223"/>
      <c r="AJ899" s="18"/>
    </row>
    <row r="900" spans="2:36" x14ac:dyDescent="0.2">
      <c r="B900" s="223"/>
      <c r="C900" s="223"/>
      <c r="D900" s="223"/>
      <c r="E900" s="223"/>
      <c r="F900" s="364"/>
      <c r="G900" s="223"/>
      <c r="H900" s="223"/>
      <c r="I900" s="223"/>
      <c r="J900" s="223"/>
      <c r="K900" s="223"/>
      <c r="L900" s="223"/>
      <c r="M900" s="223"/>
      <c r="N900" s="223"/>
      <c r="O900" s="223"/>
      <c r="P900" s="223"/>
      <c r="Q900" s="223"/>
      <c r="R900" s="223"/>
      <c r="S900" s="223"/>
      <c r="T900" s="223"/>
      <c r="U900" s="223"/>
      <c r="V900" s="223"/>
      <c r="W900" s="223"/>
      <c r="X900" s="223"/>
      <c r="Y900" s="223"/>
      <c r="Z900" s="223"/>
      <c r="AA900" s="223"/>
      <c r="AB900" s="223"/>
      <c r="AC900" s="223"/>
      <c r="AD900" s="223"/>
      <c r="AE900" s="223"/>
      <c r="AF900" s="223"/>
      <c r="AG900" s="223"/>
      <c r="AJ900" s="18"/>
    </row>
    <row r="901" spans="2:36" x14ac:dyDescent="0.2">
      <c r="B901" s="223"/>
      <c r="C901" s="223"/>
      <c r="D901" s="223"/>
      <c r="E901" s="223"/>
      <c r="F901" s="364"/>
      <c r="G901" s="223"/>
      <c r="H901" s="223"/>
      <c r="I901" s="223"/>
      <c r="J901" s="223"/>
      <c r="K901" s="223"/>
      <c r="L901" s="223"/>
      <c r="M901" s="223"/>
      <c r="N901" s="223"/>
      <c r="O901" s="223"/>
      <c r="P901" s="223"/>
      <c r="Q901" s="223"/>
      <c r="R901" s="223"/>
      <c r="S901" s="223"/>
      <c r="T901" s="223"/>
      <c r="U901" s="223"/>
      <c r="V901" s="223"/>
      <c r="W901" s="223"/>
      <c r="X901" s="223"/>
      <c r="Y901" s="223"/>
      <c r="Z901" s="223"/>
      <c r="AA901" s="223"/>
      <c r="AB901" s="223"/>
      <c r="AC901" s="223"/>
      <c r="AD901" s="223"/>
      <c r="AE901" s="223"/>
      <c r="AF901" s="223"/>
      <c r="AG901" s="223"/>
      <c r="AJ901" s="18"/>
    </row>
    <row r="902" spans="2:36" x14ac:dyDescent="0.2">
      <c r="B902" s="223"/>
      <c r="C902" s="223"/>
      <c r="D902" s="223"/>
      <c r="E902" s="223"/>
      <c r="F902" s="364"/>
      <c r="G902" s="223"/>
      <c r="H902" s="223"/>
      <c r="I902" s="223"/>
      <c r="J902" s="223"/>
      <c r="K902" s="223"/>
      <c r="L902" s="223"/>
      <c r="M902" s="223"/>
      <c r="N902" s="223"/>
      <c r="O902" s="223"/>
      <c r="P902" s="223"/>
      <c r="Q902" s="223"/>
      <c r="R902" s="223"/>
      <c r="S902" s="223"/>
      <c r="T902" s="223"/>
      <c r="U902" s="223"/>
      <c r="V902" s="223"/>
      <c r="W902" s="223"/>
      <c r="X902" s="223"/>
      <c r="Y902" s="223"/>
      <c r="Z902" s="223"/>
      <c r="AA902" s="223"/>
      <c r="AB902" s="223"/>
      <c r="AC902" s="223"/>
      <c r="AD902" s="223"/>
      <c r="AE902" s="223"/>
      <c r="AF902" s="223"/>
      <c r="AG902" s="223"/>
      <c r="AJ902" s="18"/>
    </row>
    <row r="903" spans="2:36" x14ac:dyDescent="0.2">
      <c r="B903" s="223"/>
      <c r="C903" s="223"/>
      <c r="D903" s="223"/>
      <c r="E903" s="223"/>
      <c r="F903" s="364"/>
      <c r="G903" s="223"/>
      <c r="H903" s="223"/>
      <c r="I903" s="223"/>
      <c r="J903" s="223"/>
      <c r="K903" s="223"/>
      <c r="L903" s="223"/>
      <c r="M903" s="223"/>
      <c r="N903" s="223"/>
      <c r="O903" s="223"/>
      <c r="P903" s="223"/>
      <c r="Q903" s="223"/>
      <c r="R903" s="223"/>
      <c r="S903" s="223"/>
      <c r="T903" s="223"/>
      <c r="U903" s="223"/>
      <c r="V903" s="223"/>
      <c r="W903" s="223"/>
      <c r="X903" s="223"/>
      <c r="Y903" s="223"/>
      <c r="Z903" s="223"/>
      <c r="AA903" s="223"/>
      <c r="AB903" s="223"/>
      <c r="AC903" s="223"/>
      <c r="AD903" s="223"/>
      <c r="AE903" s="223"/>
      <c r="AF903" s="223"/>
      <c r="AG903" s="223"/>
      <c r="AJ903" s="18"/>
    </row>
    <row r="904" spans="2:36" x14ac:dyDescent="0.2">
      <c r="B904" s="223"/>
      <c r="C904" s="223"/>
      <c r="D904" s="223"/>
      <c r="E904" s="223"/>
      <c r="F904" s="364"/>
      <c r="G904" s="223"/>
      <c r="H904" s="223"/>
      <c r="I904" s="223"/>
      <c r="J904" s="223"/>
      <c r="K904" s="223"/>
      <c r="L904" s="223"/>
      <c r="M904" s="223"/>
      <c r="N904" s="223"/>
      <c r="O904" s="223"/>
      <c r="P904" s="223"/>
      <c r="Q904" s="223"/>
      <c r="R904" s="223"/>
      <c r="S904" s="223"/>
      <c r="T904" s="223"/>
      <c r="U904" s="223"/>
      <c r="V904" s="223"/>
      <c r="W904" s="223"/>
      <c r="X904" s="223"/>
      <c r="Y904" s="223"/>
      <c r="Z904" s="223"/>
      <c r="AA904" s="223"/>
      <c r="AB904" s="223"/>
      <c r="AC904" s="223"/>
      <c r="AD904" s="223"/>
      <c r="AE904" s="223"/>
      <c r="AF904" s="223"/>
      <c r="AG904" s="223"/>
      <c r="AJ904" s="18"/>
    </row>
    <row r="905" spans="2:36" x14ac:dyDescent="0.2">
      <c r="B905" s="223"/>
      <c r="C905" s="223"/>
      <c r="D905" s="223"/>
      <c r="E905" s="223"/>
      <c r="F905" s="364"/>
      <c r="G905" s="223"/>
      <c r="H905" s="223"/>
      <c r="I905" s="223"/>
      <c r="J905" s="223"/>
      <c r="K905" s="223"/>
      <c r="L905" s="223"/>
      <c r="M905" s="223"/>
      <c r="N905" s="223"/>
      <c r="O905" s="223"/>
      <c r="P905" s="223"/>
      <c r="Q905" s="223"/>
      <c r="R905" s="223"/>
      <c r="S905" s="223"/>
      <c r="T905" s="223"/>
      <c r="U905" s="223"/>
      <c r="V905" s="223"/>
      <c r="W905" s="223"/>
      <c r="X905" s="223"/>
      <c r="Y905" s="223"/>
      <c r="Z905" s="223"/>
      <c r="AA905" s="223"/>
      <c r="AB905" s="223"/>
      <c r="AC905" s="223"/>
      <c r="AD905" s="223"/>
      <c r="AE905" s="223"/>
      <c r="AF905" s="223"/>
      <c r="AG905" s="223"/>
      <c r="AJ905" s="18"/>
    </row>
    <row r="906" spans="2:36" x14ac:dyDescent="0.2">
      <c r="B906" s="223"/>
      <c r="C906" s="223"/>
      <c r="D906" s="223"/>
      <c r="E906" s="223"/>
      <c r="F906" s="364"/>
      <c r="G906" s="223"/>
      <c r="H906" s="223"/>
      <c r="I906" s="223"/>
      <c r="J906" s="223"/>
      <c r="K906" s="223"/>
      <c r="L906" s="223"/>
      <c r="M906" s="223"/>
      <c r="N906" s="223"/>
      <c r="O906" s="223"/>
      <c r="P906" s="223"/>
      <c r="Q906" s="223"/>
      <c r="R906" s="223"/>
      <c r="S906" s="223"/>
      <c r="T906" s="223"/>
      <c r="U906" s="223"/>
      <c r="V906" s="223"/>
      <c r="W906" s="223"/>
      <c r="X906" s="223"/>
      <c r="Y906" s="223"/>
      <c r="Z906" s="223"/>
      <c r="AA906" s="223"/>
      <c r="AB906" s="223"/>
      <c r="AC906" s="223"/>
      <c r="AD906" s="223"/>
      <c r="AE906" s="223"/>
      <c r="AF906" s="223"/>
      <c r="AG906" s="223"/>
      <c r="AJ906" s="18"/>
    </row>
    <row r="907" spans="2:36" x14ac:dyDescent="0.2">
      <c r="B907" s="223"/>
      <c r="C907" s="223"/>
      <c r="D907" s="223"/>
      <c r="E907" s="223"/>
      <c r="F907" s="364"/>
      <c r="G907" s="223"/>
      <c r="H907" s="223"/>
      <c r="I907" s="223"/>
      <c r="J907" s="223"/>
      <c r="K907" s="223"/>
      <c r="L907" s="223"/>
      <c r="M907" s="223"/>
      <c r="N907" s="223"/>
      <c r="O907" s="223"/>
      <c r="P907" s="223"/>
      <c r="Q907" s="223"/>
      <c r="R907" s="223"/>
      <c r="S907" s="223"/>
      <c r="T907" s="223"/>
      <c r="U907" s="223"/>
      <c r="V907" s="223"/>
      <c r="W907" s="223"/>
      <c r="X907" s="223"/>
      <c r="Y907" s="223"/>
      <c r="Z907" s="223"/>
      <c r="AA907" s="223"/>
      <c r="AB907" s="223"/>
      <c r="AC907" s="223"/>
      <c r="AD907" s="223"/>
      <c r="AE907" s="223"/>
      <c r="AF907" s="223"/>
      <c r="AG907" s="223"/>
      <c r="AJ907" s="18"/>
    </row>
    <row r="908" spans="2:36" x14ac:dyDescent="0.2">
      <c r="B908" s="223"/>
      <c r="C908" s="223"/>
      <c r="D908" s="223"/>
      <c r="E908" s="223"/>
      <c r="F908" s="364"/>
      <c r="G908" s="223"/>
      <c r="H908" s="223"/>
      <c r="I908" s="223"/>
      <c r="J908" s="223"/>
      <c r="K908" s="223"/>
      <c r="L908" s="223"/>
      <c r="M908" s="223"/>
      <c r="N908" s="223"/>
      <c r="O908" s="223"/>
      <c r="P908" s="223"/>
      <c r="Q908" s="223"/>
      <c r="R908" s="223"/>
      <c r="S908" s="223"/>
      <c r="T908" s="223"/>
      <c r="U908" s="223"/>
      <c r="V908" s="223"/>
      <c r="W908" s="223"/>
      <c r="X908" s="223"/>
      <c r="Y908" s="223"/>
      <c r="Z908" s="223"/>
      <c r="AA908" s="223"/>
      <c r="AB908" s="223"/>
      <c r="AC908" s="223"/>
      <c r="AD908" s="223"/>
      <c r="AE908" s="223"/>
      <c r="AF908" s="223"/>
      <c r="AG908" s="223"/>
      <c r="AJ908" s="18"/>
    </row>
    <row r="909" spans="2:36" x14ac:dyDescent="0.2">
      <c r="B909" s="223"/>
      <c r="C909" s="223"/>
      <c r="D909" s="223"/>
      <c r="E909" s="223"/>
      <c r="F909" s="364"/>
      <c r="G909" s="223"/>
      <c r="H909" s="223"/>
      <c r="I909" s="223"/>
      <c r="J909" s="223"/>
      <c r="K909" s="223"/>
      <c r="L909" s="223"/>
      <c r="M909" s="223"/>
      <c r="N909" s="223"/>
      <c r="O909" s="223"/>
      <c r="P909" s="223"/>
      <c r="Q909" s="223"/>
      <c r="R909" s="223"/>
      <c r="S909" s="223"/>
      <c r="T909" s="223"/>
      <c r="U909" s="223"/>
      <c r="V909" s="223"/>
      <c r="W909" s="223"/>
      <c r="X909" s="223"/>
      <c r="Y909" s="223"/>
      <c r="Z909" s="223"/>
      <c r="AA909" s="223"/>
      <c r="AB909" s="223"/>
      <c r="AC909" s="223"/>
      <c r="AD909" s="223"/>
      <c r="AE909" s="223"/>
      <c r="AF909" s="223"/>
      <c r="AG909" s="223"/>
      <c r="AJ909" s="18"/>
    </row>
    <row r="910" spans="2:36" x14ac:dyDescent="0.2">
      <c r="B910" s="223"/>
      <c r="C910" s="223"/>
      <c r="D910" s="223"/>
      <c r="E910" s="223"/>
      <c r="F910" s="364"/>
      <c r="G910" s="223"/>
      <c r="H910" s="223"/>
      <c r="I910" s="223"/>
      <c r="J910" s="223"/>
      <c r="K910" s="223"/>
      <c r="L910" s="223"/>
      <c r="M910" s="223"/>
      <c r="N910" s="223"/>
      <c r="O910" s="223"/>
      <c r="P910" s="223"/>
      <c r="Q910" s="223"/>
      <c r="R910" s="223"/>
      <c r="S910" s="223"/>
      <c r="T910" s="223"/>
      <c r="U910" s="223"/>
      <c r="V910" s="223"/>
      <c r="W910" s="223"/>
      <c r="X910" s="223"/>
      <c r="Y910" s="223"/>
      <c r="Z910" s="223"/>
      <c r="AA910" s="223"/>
      <c r="AB910" s="223"/>
      <c r="AC910" s="223"/>
      <c r="AD910" s="223"/>
      <c r="AE910" s="223"/>
      <c r="AF910" s="223"/>
      <c r="AG910" s="223"/>
      <c r="AJ910" s="18"/>
    </row>
    <row r="911" spans="2:36" x14ac:dyDescent="0.2">
      <c r="B911" s="223"/>
      <c r="C911" s="223"/>
      <c r="D911" s="223"/>
      <c r="E911" s="223"/>
      <c r="F911" s="364"/>
      <c r="G911" s="223"/>
      <c r="H911" s="223"/>
      <c r="I911" s="223"/>
      <c r="J911" s="223"/>
      <c r="K911" s="223"/>
      <c r="L911" s="223"/>
      <c r="M911" s="223"/>
      <c r="N911" s="223"/>
      <c r="O911" s="223"/>
      <c r="P911" s="223"/>
      <c r="Q911" s="223"/>
      <c r="R911" s="223"/>
      <c r="S911" s="223"/>
      <c r="T911" s="223"/>
      <c r="U911" s="223"/>
      <c r="V911" s="223"/>
      <c r="W911" s="223"/>
      <c r="X911" s="223"/>
      <c r="Y911" s="223"/>
      <c r="Z911" s="223"/>
      <c r="AA911" s="223"/>
      <c r="AB911" s="223"/>
      <c r="AC911" s="223"/>
      <c r="AD911" s="223"/>
      <c r="AE911" s="223"/>
      <c r="AF911" s="223"/>
      <c r="AG911" s="223"/>
      <c r="AJ911" s="18"/>
    </row>
    <row r="912" spans="2:36" x14ac:dyDescent="0.2">
      <c r="B912" s="223"/>
      <c r="C912" s="223"/>
      <c r="D912" s="223"/>
      <c r="E912" s="223"/>
      <c r="F912" s="364"/>
      <c r="G912" s="223"/>
      <c r="H912" s="223"/>
      <c r="I912" s="223"/>
      <c r="J912" s="223"/>
      <c r="K912" s="223"/>
      <c r="L912" s="223"/>
      <c r="M912" s="223"/>
      <c r="N912" s="223"/>
      <c r="O912" s="223"/>
      <c r="P912" s="223"/>
      <c r="Q912" s="223"/>
      <c r="R912" s="223"/>
      <c r="S912" s="223"/>
      <c r="T912" s="223"/>
      <c r="U912" s="223"/>
      <c r="V912" s="223"/>
      <c r="W912" s="223"/>
      <c r="X912" s="223"/>
      <c r="Y912" s="223"/>
      <c r="Z912" s="223"/>
      <c r="AA912" s="223"/>
      <c r="AB912" s="223"/>
      <c r="AC912" s="223"/>
      <c r="AD912" s="223"/>
      <c r="AE912" s="223"/>
      <c r="AF912" s="223"/>
      <c r="AG912" s="223"/>
      <c r="AJ912" s="18"/>
    </row>
    <row r="913" spans="2:36" x14ac:dyDescent="0.2">
      <c r="B913" s="223"/>
      <c r="C913" s="223"/>
      <c r="D913" s="223"/>
      <c r="E913" s="223"/>
      <c r="F913" s="364"/>
      <c r="G913" s="223"/>
      <c r="H913" s="223"/>
      <c r="I913" s="223"/>
      <c r="J913" s="223"/>
      <c r="K913" s="223"/>
      <c r="L913" s="223"/>
      <c r="M913" s="223"/>
      <c r="N913" s="223"/>
      <c r="O913" s="223"/>
      <c r="P913" s="223"/>
      <c r="Q913" s="223"/>
      <c r="R913" s="223"/>
      <c r="S913" s="223"/>
      <c r="T913" s="223"/>
      <c r="U913" s="223"/>
      <c r="V913" s="223"/>
      <c r="W913" s="223"/>
      <c r="X913" s="223"/>
      <c r="Y913" s="223"/>
      <c r="Z913" s="223"/>
      <c r="AA913" s="223"/>
      <c r="AB913" s="223"/>
      <c r="AC913" s="223"/>
      <c r="AD913" s="223"/>
      <c r="AE913" s="223"/>
      <c r="AF913" s="223"/>
      <c r="AG913" s="223"/>
      <c r="AJ913" s="18"/>
    </row>
    <row r="914" spans="2:36" x14ac:dyDescent="0.2">
      <c r="B914" s="223"/>
      <c r="C914" s="223"/>
      <c r="D914" s="223"/>
      <c r="E914" s="223"/>
      <c r="F914" s="364"/>
      <c r="G914" s="223"/>
      <c r="H914" s="223"/>
      <c r="I914" s="223"/>
      <c r="J914" s="223"/>
      <c r="K914" s="223"/>
      <c r="L914" s="223"/>
      <c r="M914" s="223"/>
      <c r="N914" s="223"/>
      <c r="O914" s="223"/>
      <c r="P914" s="223"/>
      <c r="Q914" s="223"/>
      <c r="R914" s="223"/>
      <c r="S914" s="223"/>
      <c r="T914" s="223"/>
      <c r="U914" s="223"/>
      <c r="V914" s="223"/>
      <c r="W914" s="223"/>
      <c r="X914" s="223"/>
      <c r="Y914" s="223"/>
      <c r="Z914" s="223"/>
      <c r="AA914" s="223"/>
      <c r="AB914" s="223"/>
      <c r="AC914" s="223"/>
      <c r="AD914" s="223"/>
      <c r="AE914" s="223"/>
      <c r="AF914" s="223"/>
      <c r="AG914" s="223"/>
      <c r="AJ914" s="18"/>
    </row>
  </sheetData>
  <sheetProtection algorithmName="SHA-512" hashValue="A52vy3s/qZx2syuGqQKFzSQoRV99LnNkS1dxY5SO1apgCztWGxeu7MGHoQghtlSIA7B7v+zc9RfJdubbNPgrvg==" saltValue="q4hMXbNZcJNz0/goGlwExw==" spinCount="100000" sheet="1" objects="1" scenarios="1" selectLockedCells="1" selectUnlockedCells="1"/>
  <mergeCells count="19">
    <mergeCell ref="V12:Y12"/>
    <mergeCell ref="Z12:AC12"/>
    <mergeCell ref="AD12:AG12"/>
    <mergeCell ref="C12:C13"/>
    <mergeCell ref="D12:D13"/>
    <mergeCell ref="E12:E13"/>
    <mergeCell ref="F12:F13"/>
    <mergeCell ref="H12:H13"/>
    <mergeCell ref="I12:I13"/>
    <mergeCell ref="G12:G13"/>
    <mergeCell ref="J12:M12"/>
    <mergeCell ref="N12:Q12"/>
    <mergeCell ref="R12:U12"/>
    <mergeCell ref="AD1:AG1"/>
    <mergeCell ref="J1:M1"/>
    <mergeCell ref="N1:Q1"/>
    <mergeCell ref="R1:U1"/>
    <mergeCell ref="V1:Y1"/>
    <mergeCell ref="Z1:AC1"/>
  </mergeCells>
  <conditionalFormatting sqref="C10">
    <cfRule type="cellIs" dxfId="21" priority="678" operator="equal">
      <formula>#REF!</formula>
    </cfRule>
  </conditionalFormatting>
  <conditionalFormatting sqref="J1 N1 R1 V1 Z1 AD1 N12 R12 V12 Z12 AD12">
    <cfRule type="cellIs" dxfId="20" priority="623" operator="equal">
      <formula>#REF!</formula>
    </cfRule>
  </conditionalFormatting>
  <conditionalFormatting sqref="J1 N1 R1 V1 Z1 AD1">
    <cfRule type="cellIs" dxfId="19" priority="622" operator="equal">
      <formula>#REF!</formula>
    </cfRule>
  </conditionalFormatting>
  <conditionalFormatting sqref="J12 N12 R12 V12 Z12 AD12">
    <cfRule type="cellIs" dxfId="18" priority="620" operator="equal">
      <formula>#REF!</formula>
    </cfRule>
  </conditionalFormatting>
  <conditionalFormatting sqref="L16 L18 P18 X18 AB18 AF18">
    <cfRule type="cellIs" dxfId="17" priority="220" operator="equal">
      <formula>"Indicator îndeplinit"</formula>
    </cfRule>
    <cfRule type="cellIs" dxfId="16" priority="221" operator="equal">
      <formula>"Aproape de țintă"</formula>
    </cfRule>
    <cfRule type="cellIs" dxfId="15" priority="222" operator="equal">
      <formula>"Valoare sub țintă!"</formula>
    </cfRule>
  </conditionalFormatting>
  <conditionalFormatting sqref="P16">
    <cfRule type="cellIs" dxfId="14" priority="163" operator="equal">
      <formula>"Indicator îndeplinit"</formula>
    </cfRule>
    <cfRule type="cellIs" dxfId="13" priority="164" operator="equal">
      <formula>"Aproape de țintă"</formula>
    </cfRule>
    <cfRule type="cellIs" dxfId="12" priority="165" operator="equal">
      <formula>"Valoare sub țintă!"</formula>
    </cfRule>
  </conditionalFormatting>
  <conditionalFormatting sqref="T16">
    <cfRule type="cellIs" dxfId="11" priority="133" operator="equal">
      <formula>"Indicator îndeplinit"</formula>
    </cfRule>
    <cfRule type="cellIs" dxfId="10" priority="134" operator="equal">
      <formula>"Aproape de țintă"</formula>
    </cfRule>
    <cfRule type="cellIs" dxfId="9" priority="135" operator="equal">
      <formula>"Valoare sub țintă!"</formula>
    </cfRule>
  </conditionalFormatting>
  <conditionalFormatting sqref="X16">
    <cfRule type="cellIs" dxfId="8" priority="103" operator="equal">
      <formula>"Indicator îndeplinit"</formula>
    </cfRule>
    <cfRule type="cellIs" dxfId="7" priority="104" operator="equal">
      <formula>"Aproape de țintă"</formula>
    </cfRule>
    <cfRule type="cellIs" dxfId="6" priority="105" operator="equal">
      <formula>"Valoare sub țintă!"</formula>
    </cfRule>
  </conditionalFormatting>
  <conditionalFormatting sqref="AB16">
    <cfRule type="cellIs" dxfId="5" priority="73" operator="equal">
      <formula>"Indicator îndeplinit"</formula>
    </cfRule>
    <cfRule type="cellIs" dxfId="4" priority="74" operator="equal">
      <formula>"Aproape de țintă"</formula>
    </cfRule>
    <cfRule type="cellIs" dxfId="3" priority="75" operator="equal">
      <formula>"Valoare sub țintă!"</formula>
    </cfRule>
  </conditionalFormatting>
  <conditionalFormatting sqref="AF16">
    <cfRule type="cellIs" dxfId="2" priority="43" operator="equal">
      <formula>"Indicator îndeplinit"</formula>
    </cfRule>
    <cfRule type="cellIs" dxfId="1" priority="44" operator="equal">
      <formula>"Aproape de țintă"</formula>
    </cfRule>
    <cfRule type="cellIs" dxfId="0" priority="45" operator="equal">
      <formula>"Valoare sub țintă!"</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view="pageLayout" zoomScaleNormal="100" workbookViewId="0">
      <selection activeCell="D17" sqref="D17"/>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Input PJGD</vt:lpstr>
      <vt:lpstr>Input MONITORIZARE</vt:lpstr>
      <vt:lpstr>COPERTA</vt:lpstr>
      <vt:lpstr>INDEX</vt:lpstr>
      <vt:lpstr>1.Fact_Relev</vt:lpstr>
      <vt:lpstr>2.Obiective PJGD</vt:lpstr>
      <vt:lpstr>2.Obiective PJGD_Anexa</vt:lpstr>
      <vt:lpstr>3.Obiective PJPGD</vt:lpstr>
      <vt:lpstr>4.Concluzii</vt:lpstr>
      <vt:lpstr>'1.Fact_Relev'!Print_Area</vt:lpstr>
      <vt:lpstr>'2.Obiective PJGD'!Print_Area</vt:lpstr>
      <vt:lpstr>'2.Obiective PJGD_Anexa'!Print_Area</vt:lpstr>
      <vt:lpstr>'3.Obiective PJPGD'!Print_Area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BAICAN</dc:creator>
  <cp:lastModifiedBy>Sanda Postolache</cp:lastModifiedBy>
  <dcterms:created xsi:type="dcterms:W3CDTF">2015-06-05T18:17:20Z</dcterms:created>
  <dcterms:modified xsi:type="dcterms:W3CDTF">2024-01-12T08:56:18Z</dcterms:modified>
</cp:coreProperties>
</file>