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E63A12-72AC-4713-914A-FAD05837EBB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am - 2019" sheetId="2" r:id="rId1"/>
    <sheet name="an 2019-gestiune" sheetId="4" r:id="rId2"/>
  </sheets>
  <definedNames>
    <definedName name="_xlnm.Print_Area" localSheetId="1">'an 2019-gestiune'!$A$1:$M$356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6" i="4" l="1"/>
  <c r="E346" i="4"/>
  <c r="G316" i="4"/>
  <c r="E316" i="4"/>
  <c r="G285" i="4"/>
  <c r="E285" i="4"/>
  <c r="E254" i="4"/>
  <c r="G223" i="4"/>
  <c r="E223" i="4"/>
  <c r="G161" i="4"/>
  <c r="E161" i="4"/>
  <c r="G130" i="4"/>
  <c r="E130" i="4"/>
  <c r="G105" i="4"/>
  <c r="E105" i="4"/>
  <c r="G74" i="4"/>
  <c r="E74" i="4"/>
  <c r="G12" i="4"/>
  <c r="E12" i="4"/>
  <c r="E192" i="4" l="1"/>
  <c r="M355" i="4" l="1"/>
  <c r="M325" i="4"/>
  <c r="K294" i="4"/>
  <c r="M294" i="4" s="1"/>
  <c r="M263" i="4"/>
  <c r="M232" i="4"/>
  <c r="M201" i="4"/>
  <c r="M170" i="4"/>
  <c r="M139" i="4"/>
  <c r="M114" i="4"/>
  <c r="M83" i="4"/>
  <c r="M52" i="4"/>
  <c r="M21" i="4" l="1"/>
  <c r="M354" i="4"/>
  <c r="M324" i="4"/>
  <c r="K293" i="4"/>
  <c r="M293" i="4"/>
  <c r="M262" i="4"/>
  <c r="M231" i="4"/>
  <c r="M200" i="4"/>
  <c r="M138" i="4"/>
  <c r="M113" i="4"/>
  <c r="M82" i="4"/>
  <c r="M51" i="4"/>
  <c r="M20" i="4"/>
  <c r="M344" i="4"/>
  <c r="M314" i="4"/>
  <c r="M283" i="4"/>
  <c r="M252" i="4"/>
  <c r="M221" i="4"/>
  <c r="M191" i="4"/>
  <c r="M190" i="4"/>
  <c r="M159" i="4"/>
  <c r="M128" i="4"/>
  <c r="M103" i="4"/>
  <c r="M41" i="4"/>
  <c r="M10" i="4"/>
  <c r="F22" i="4" l="1"/>
  <c r="F53" i="4" s="1"/>
  <c r="F84" i="4" s="1"/>
  <c r="F115" i="4" s="1"/>
  <c r="F140" i="4" s="1"/>
  <c r="F171" i="4" s="1"/>
  <c r="F202" i="4" s="1"/>
  <c r="F233" i="4" s="1"/>
  <c r="F264" i="4" s="1"/>
  <c r="F295" i="4" s="1"/>
  <c r="F326" i="4" s="1"/>
  <c r="F356" i="4" s="1"/>
  <c r="H22" i="4"/>
  <c r="H53" i="4" s="1"/>
  <c r="H84" i="4" s="1"/>
  <c r="H115" i="4" s="1"/>
  <c r="H140" i="4" s="1"/>
  <c r="H171" i="4" s="1"/>
  <c r="H202" i="4" s="1"/>
  <c r="H233" i="4" s="1"/>
  <c r="K22" i="4"/>
  <c r="K53" i="4" s="1"/>
  <c r="K84" i="4" s="1"/>
  <c r="K115" i="4" s="1"/>
  <c r="K140" i="4" s="1"/>
  <c r="K171" i="4" s="1"/>
  <c r="K202" i="4" s="1"/>
  <c r="K233" i="4" s="1"/>
  <c r="K264" i="4" s="1"/>
  <c r="K295" i="4" s="1"/>
  <c r="K326" i="4" s="1"/>
  <c r="K356" i="4" s="1"/>
  <c r="H264" i="4" l="1"/>
  <c r="H295" i="4" s="1"/>
  <c r="H326" i="4" s="1"/>
  <c r="H356" i="4" s="1"/>
  <c r="M356" i="4" s="1"/>
  <c r="M233" i="4"/>
  <c r="M202" i="4"/>
  <c r="M171" i="4"/>
  <c r="M115" i="4"/>
  <c r="M140" i="4"/>
  <c r="M84" i="4"/>
  <c r="M53" i="4"/>
  <c r="M22" i="4"/>
  <c r="M295" i="4" l="1"/>
  <c r="M264" i="4"/>
  <c r="M326" i="4"/>
  <c r="J351" i="4"/>
  <c r="K11" i="4"/>
  <c r="K42" i="4" s="1"/>
  <c r="K73" i="4" s="1"/>
  <c r="K104" i="4" s="1"/>
  <c r="K129" i="4" s="1"/>
  <c r="K160" i="4" s="1"/>
  <c r="K191" i="4" s="1"/>
  <c r="K222" i="4" s="1"/>
  <c r="K253" i="4" s="1"/>
  <c r="K284" i="4" s="1"/>
  <c r="K315" i="4" s="1"/>
  <c r="K345" i="4" s="1"/>
  <c r="H11" i="4"/>
  <c r="H42" i="4" s="1"/>
  <c r="H73" i="4" s="1"/>
  <c r="F11" i="4"/>
  <c r="F42" i="4" s="1"/>
  <c r="F73" i="4" s="1"/>
  <c r="F104" i="4" s="1"/>
  <c r="F129" i="4" s="1"/>
  <c r="F191" i="4" s="1"/>
  <c r="F222" i="4" s="1"/>
  <c r="F253" i="4" s="1"/>
  <c r="F284" i="4" s="1"/>
  <c r="F315" i="4" s="1"/>
  <c r="F345" i="4" s="1"/>
  <c r="M73" i="4" l="1"/>
  <c r="H104" i="4"/>
  <c r="M11" i="4"/>
  <c r="M42" i="4"/>
  <c r="J321" i="4"/>
  <c r="M104" i="4" l="1"/>
  <c r="H129" i="4"/>
  <c r="J290" i="4"/>
  <c r="J259" i="4"/>
  <c r="M129" i="4" l="1"/>
  <c r="H160" i="4"/>
  <c r="J228" i="4"/>
  <c r="H191" i="4" l="1"/>
  <c r="M160" i="4"/>
  <c r="J197" i="4"/>
  <c r="H222" i="4" l="1"/>
  <c r="J166" i="4"/>
  <c r="M222" i="4" l="1"/>
  <c r="H253" i="4"/>
  <c r="J135" i="4"/>
  <c r="M253" i="4" l="1"/>
  <c r="H284" i="4"/>
  <c r="J110" i="4"/>
  <c r="M284" i="4" l="1"/>
  <c r="H315" i="4"/>
  <c r="J79" i="4"/>
  <c r="K18" i="4"/>
  <c r="K49" i="4" s="1"/>
  <c r="K80" i="4" s="1"/>
  <c r="K111" i="4" s="1"/>
  <c r="K136" i="4" s="1"/>
  <c r="K167" i="4" s="1"/>
  <c r="K198" i="4" s="1"/>
  <c r="K229" i="4" s="1"/>
  <c r="K260" i="4" s="1"/>
  <c r="K291" i="4" s="1"/>
  <c r="K322" i="4" s="1"/>
  <c r="K352" i="4" s="1"/>
  <c r="H18" i="4"/>
  <c r="F18" i="4"/>
  <c r="F49" i="4" s="1"/>
  <c r="K13" i="4"/>
  <c r="H13" i="4"/>
  <c r="H44" i="4" s="1"/>
  <c r="H75" i="4" s="1"/>
  <c r="H106" i="4" s="1"/>
  <c r="H131" i="4" s="1"/>
  <c r="H162" i="4" s="1"/>
  <c r="H193" i="4" s="1"/>
  <c r="H224" i="4" s="1"/>
  <c r="H255" i="4" s="1"/>
  <c r="H286" i="4" s="1"/>
  <c r="H317" i="4" s="1"/>
  <c r="H347" i="4" s="1"/>
  <c r="F13" i="4"/>
  <c r="F44" i="4" s="1"/>
  <c r="K44" i="4"/>
  <c r="K75" i="4" s="1"/>
  <c r="K106" i="4" s="1"/>
  <c r="K131" i="4" s="1"/>
  <c r="K162" i="4" s="1"/>
  <c r="K193" i="4" s="1"/>
  <c r="K224" i="4" s="1"/>
  <c r="K255" i="4" s="1"/>
  <c r="K286" i="4" s="1"/>
  <c r="K317" i="4" s="1"/>
  <c r="K347" i="4" s="1"/>
  <c r="H50" i="4"/>
  <c r="H81" i="4" s="1"/>
  <c r="H112" i="4" s="1"/>
  <c r="H137" i="4" s="1"/>
  <c r="H168" i="4" s="1"/>
  <c r="H199" i="4" s="1"/>
  <c r="H230" i="4" s="1"/>
  <c r="H261" i="4" s="1"/>
  <c r="H292" i="4" s="1"/>
  <c r="H323" i="4" s="1"/>
  <c r="H353" i="4" s="1"/>
  <c r="H49" i="4"/>
  <c r="H80" i="4" s="1"/>
  <c r="H111" i="4" s="1"/>
  <c r="H136" i="4" s="1"/>
  <c r="H167" i="4" s="1"/>
  <c r="H198" i="4" s="1"/>
  <c r="H229" i="4" s="1"/>
  <c r="H260" i="4" s="1"/>
  <c r="H291" i="4" s="1"/>
  <c r="H322" i="4" s="1"/>
  <c r="H352" i="4" s="1"/>
  <c r="H48" i="4"/>
  <c r="H79" i="4" s="1"/>
  <c r="H110" i="4" s="1"/>
  <c r="H135" i="4" s="1"/>
  <c r="H166" i="4" s="1"/>
  <c r="H197" i="4" s="1"/>
  <c r="H228" i="4" s="1"/>
  <c r="H259" i="4" s="1"/>
  <c r="H290" i="4" s="1"/>
  <c r="H321" i="4" s="1"/>
  <c r="H351" i="4" s="1"/>
  <c r="J48" i="4"/>
  <c r="K21" i="4"/>
  <c r="K52" i="4" s="1"/>
  <c r="K83" i="4" s="1"/>
  <c r="K114" i="4" s="1"/>
  <c r="K139" i="4" s="1"/>
  <c r="K170" i="4" s="1"/>
  <c r="H21" i="4"/>
  <c r="H52" i="4" s="1"/>
  <c r="H83" i="4" s="1"/>
  <c r="H114" i="4" s="1"/>
  <c r="F21" i="4"/>
  <c r="K20" i="4"/>
  <c r="K51" i="4" s="1"/>
  <c r="K82" i="4" s="1"/>
  <c r="K113" i="4" s="1"/>
  <c r="H20" i="4"/>
  <c r="H51" i="4" s="1"/>
  <c r="H82" i="4" s="1"/>
  <c r="H113" i="4" s="1"/>
  <c r="H138" i="4" s="1"/>
  <c r="H169" i="4" s="1"/>
  <c r="H200" i="4" s="1"/>
  <c r="H231" i="4" s="1"/>
  <c r="H262" i="4" s="1"/>
  <c r="H293" i="4" s="1"/>
  <c r="H324" i="4" s="1"/>
  <c r="H354" i="4" s="1"/>
  <c r="F20" i="4"/>
  <c r="K19" i="4"/>
  <c r="K50" i="4" s="1"/>
  <c r="K81" i="4" s="1"/>
  <c r="K112" i="4" s="1"/>
  <c r="K137" i="4" s="1"/>
  <c r="K168" i="4" s="1"/>
  <c r="K199" i="4" s="1"/>
  <c r="K230" i="4" s="1"/>
  <c r="K261" i="4" s="1"/>
  <c r="K292" i="4" s="1"/>
  <c r="K323" i="4" s="1"/>
  <c r="K353" i="4" s="1"/>
  <c r="F19" i="4"/>
  <c r="K16" i="4"/>
  <c r="K47" i="4" s="1"/>
  <c r="K78" i="4" s="1"/>
  <c r="K109" i="4" s="1"/>
  <c r="K134" i="4" s="1"/>
  <c r="K165" i="4" s="1"/>
  <c r="K196" i="4" s="1"/>
  <c r="K227" i="4" s="1"/>
  <c r="K258" i="4" s="1"/>
  <c r="K289" i="4" s="1"/>
  <c r="K320" i="4" s="1"/>
  <c r="K350" i="4" s="1"/>
  <c r="H16" i="4"/>
  <c r="H47" i="4" s="1"/>
  <c r="H78" i="4" s="1"/>
  <c r="H109" i="4" s="1"/>
  <c r="H134" i="4" s="1"/>
  <c r="H165" i="4" s="1"/>
  <c r="H196" i="4" s="1"/>
  <c r="H227" i="4" s="1"/>
  <c r="H258" i="4" s="1"/>
  <c r="H289" i="4" s="1"/>
  <c r="H320" i="4" s="1"/>
  <c r="H350" i="4" s="1"/>
  <c r="F16" i="4"/>
  <c r="K15" i="4"/>
  <c r="K46" i="4" s="1"/>
  <c r="K77" i="4" s="1"/>
  <c r="K108" i="4" s="1"/>
  <c r="K133" i="4" s="1"/>
  <c r="K164" i="4" s="1"/>
  <c r="K195" i="4" s="1"/>
  <c r="K226" i="4" s="1"/>
  <c r="K257" i="4" s="1"/>
  <c r="K288" i="4" s="1"/>
  <c r="K319" i="4" s="1"/>
  <c r="K349" i="4" s="1"/>
  <c r="H15" i="4"/>
  <c r="H46" i="4" s="1"/>
  <c r="H77" i="4" s="1"/>
  <c r="H108" i="4" s="1"/>
  <c r="H133" i="4" s="1"/>
  <c r="H164" i="4" s="1"/>
  <c r="H195" i="4" s="1"/>
  <c r="H226" i="4" s="1"/>
  <c r="H257" i="4" s="1"/>
  <c r="H288" i="4" s="1"/>
  <c r="H319" i="4" s="1"/>
  <c r="H349" i="4" s="1"/>
  <c r="F15" i="4"/>
  <c r="K14" i="4"/>
  <c r="K45" i="4" s="1"/>
  <c r="K76" i="4" s="1"/>
  <c r="K107" i="4" s="1"/>
  <c r="K132" i="4" s="1"/>
  <c r="K163" i="4" s="1"/>
  <c r="K194" i="4" s="1"/>
  <c r="K225" i="4" s="1"/>
  <c r="K256" i="4" s="1"/>
  <c r="K287" i="4" s="1"/>
  <c r="K318" i="4" s="1"/>
  <c r="K348" i="4" s="1"/>
  <c r="H14" i="4"/>
  <c r="H45" i="4" s="1"/>
  <c r="H76" i="4" s="1"/>
  <c r="H107" i="4" s="1"/>
  <c r="H132" i="4" s="1"/>
  <c r="H163" i="4" s="1"/>
  <c r="H194" i="4" s="1"/>
  <c r="H225" i="4" s="1"/>
  <c r="H256" i="4" s="1"/>
  <c r="H287" i="4" s="1"/>
  <c r="H318" i="4" s="1"/>
  <c r="H348" i="4" s="1"/>
  <c r="F14" i="4"/>
  <c r="M49" i="4" l="1"/>
  <c r="K138" i="4"/>
  <c r="H139" i="4"/>
  <c r="H170" i="4" s="1"/>
  <c r="H201" i="4" s="1"/>
  <c r="H232" i="4" s="1"/>
  <c r="H263" i="4" s="1"/>
  <c r="H294" i="4" s="1"/>
  <c r="H325" i="4" s="1"/>
  <c r="H355" i="4" s="1"/>
  <c r="K201" i="4"/>
  <c r="K232" i="4" s="1"/>
  <c r="K263" i="4" s="1"/>
  <c r="K325" i="4" s="1"/>
  <c r="K355" i="4" s="1"/>
  <c r="M315" i="4"/>
  <c r="H345" i="4"/>
  <c r="M345" i="4" s="1"/>
  <c r="M15" i="4"/>
  <c r="M19" i="4"/>
  <c r="M18" i="4"/>
  <c r="M14" i="4"/>
  <c r="M16" i="4"/>
  <c r="M44" i="4"/>
  <c r="M13" i="4"/>
  <c r="F45" i="4"/>
  <c r="F47" i="4"/>
  <c r="F50" i="4"/>
  <c r="F52" i="4"/>
  <c r="F75" i="4"/>
  <c r="M75" i="4" s="1"/>
  <c r="F80" i="4"/>
  <c r="M80" i="4" s="1"/>
  <c r="F51" i="4"/>
  <c r="F46" i="4"/>
  <c r="M46" i="4" s="1"/>
  <c r="K169" i="4" l="1"/>
  <c r="K200" i="4" s="1"/>
  <c r="F81" i="4"/>
  <c r="M50" i="4"/>
  <c r="F78" i="4"/>
  <c r="M47" i="4"/>
  <c r="F76" i="4"/>
  <c r="M45" i="4"/>
  <c r="F83" i="4"/>
  <c r="F111" i="4"/>
  <c r="M111" i="4" s="1"/>
  <c r="F106" i="4"/>
  <c r="M106" i="4" s="1"/>
  <c r="F77" i="4"/>
  <c r="M77" i="4" s="1"/>
  <c r="F82" i="4"/>
  <c r="J17" i="4"/>
  <c r="K17" i="4" s="1"/>
  <c r="K48" i="4" s="1"/>
  <c r="K79" i="4" s="1"/>
  <c r="K110" i="4" s="1"/>
  <c r="K135" i="4" s="1"/>
  <c r="K166" i="4" s="1"/>
  <c r="K197" i="4" s="1"/>
  <c r="K228" i="4" s="1"/>
  <c r="K259" i="4" s="1"/>
  <c r="K290" i="4" s="1"/>
  <c r="K321" i="4" s="1"/>
  <c r="K351" i="4" s="1"/>
  <c r="F17" i="4"/>
  <c r="K231" i="4" l="1"/>
  <c r="K262" i="4" s="1"/>
  <c r="K324" i="4" s="1"/>
  <c r="K354" i="4" s="1"/>
  <c r="F107" i="4"/>
  <c r="M76" i="4"/>
  <c r="F109" i="4"/>
  <c r="M78" i="4"/>
  <c r="F112" i="4"/>
  <c r="M81" i="4"/>
  <c r="F114" i="4"/>
  <c r="F131" i="4"/>
  <c r="F136" i="4"/>
  <c r="F113" i="4"/>
  <c r="F108" i="4"/>
  <c r="M108" i="4" s="1"/>
  <c r="M17" i="4"/>
  <c r="F48" i="4"/>
  <c r="F10" i="4"/>
  <c r="F79" i="4" l="1"/>
  <c r="M48" i="4"/>
  <c r="M136" i="4"/>
  <c r="F167" i="4"/>
  <c r="M131" i="4"/>
  <c r="F162" i="4"/>
  <c r="F137" i="4"/>
  <c r="M112" i="4"/>
  <c r="F134" i="4"/>
  <c r="M109" i="4"/>
  <c r="F132" i="4"/>
  <c r="M107" i="4"/>
  <c r="F139" i="4"/>
  <c r="F133" i="4"/>
  <c r="F138" i="4"/>
  <c r="F41" i="4"/>
  <c r="M162" i="4" l="1"/>
  <c r="F193" i="4"/>
  <c r="M167" i="4"/>
  <c r="F198" i="4"/>
  <c r="M133" i="4"/>
  <c r="F164" i="4"/>
  <c r="M132" i="4"/>
  <c r="F163" i="4"/>
  <c r="M134" i="4"/>
  <c r="F165" i="4"/>
  <c r="M137" i="4"/>
  <c r="F168" i="4"/>
  <c r="F110" i="4"/>
  <c r="M79" i="4"/>
  <c r="F170" i="4"/>
  <c r="F169" i="4"/>
  <c r="M169" i="4" s="1"/>
  <c r="F72" i="4"/>
  <c r="K12" i="4"/>
  <c r="K43" i="4" s="1"/>
  <c r="K74" i="4" s="1"/>
  <c r="K105" i="4" s="1"/>
  <c r="K130" i="4" s="1"/>
  <c r="K161" i="4" s="1"/>
  <c r="K192" i="4" s="1"/>
  <c r="K223" i="4" s="1"/>
  <c r="K254" i="4" s="1"/>
  <c r="K285" i="4" s="1"/>
  <c r="K316" i="4" s="1"/>
  <c r="K346" i="4" s="1"/>
  <c r="K10" i="4"/>
  <c r="K41" i="4" s="1"/>
  <c r="K72" i="4" s="1"/>
  <c r="K103" i="4" s="1"/>
  <c r="K128" i="4" s="1"/>
  <c r="K159" i="4" s="1"/>
  <c r="K190" i="4" s="1"/>
  <c r="K221" i="4" s="1"/>
  <c r="H12" i="4"/>
  <c r="H43" i="4" s="1"/>
  <c r="H74" i="4" s="1"/>
  <c r="H105" i="4" s="1"/>
  <c r="H130" i="4" s="1"/>
  <c r="H161" i="4" s="1"/>
  <c r="H192" i="4" s="1"/>
  <c r="H223" i="4" s="1"/>
  <c r="H254" i="4" s="1"/>
  <c r="H285" i="4" s="1"/>
  <c r="H316" i="4" s="1"/>
  <c r="H346" i="4" s="1"/>
  <c r="H10" i="4"/>
  <c r="F12" i="4"/>
  <c r="K252" i="4" l="1"/>
  <c r="M198" i="4"/>
  <c r="F229" i="4"/>
  <c r="M193" i="4"/>
  <c r="F224" i="4"/>
  <c r="F200" i="4"/>
  <c r="F201" i="4"/>
  <c r="M168" i="4"/>
  <c r="F199" i="4"/>
  <c r="M165" i="4"/>
  <c r="F196" i="4"/>
  <c r="M163" i="4"/>
  <c r="F194" i="4"/>
  <c r="M164" i="4"/>
  <c r="F195" i="4"/>
  <c r="F135" i="4"/>
  <c r="M110" i="4"/>
  <c r="F103" i="4"/>
  <c r="F43" i="4"/>
  <c r="M12" i="4"/>
  <c r="H41" i="4"/>
  <c r="F232" i="4" l="1"/>
  <c r="K283" i="4"/>
  <c r="K314" i="4" s="1"/>
  <c r="K344" i="4" s="1"/>
  <c r="F231" i="4"/>
  <c r="M224" i="4"/>
  <c r="F255" i="4"/>
  <c r="M229" i="4"/>
  <c r="F260" i="4"/>
  <c r="M195" i="4"/>
  <c r="F226" i="4"/>
  <c r="M194" i="4"/>
  <c r="F225" i="4"/>
  <c r="M196" i="4"/>
  <c r="F227" i="4"/>
  <c r="M199" i="4"/>
  <c r="F230" i="4"/>
  <c r="F74" i="4"/>
  <c r="M43" i="4"/>
  <c r="M135" i="4"/>
  <c r="F166" i="4"/>
  <c r="F128" i="4"/>
  <c r="H72" i="4"/>
  <c r="M72" i="4" s="1"/>
  <c r="F263" i="4" l="1"/>
  <c r="F262" i="4"/>
  <c r="F159" i="4"/>
  <c r="M260" i="4"/>
  <c r="F291" i="4"/>
  <c r="M255" i="4"/>
  <c r="F286" i="4"/>
  <c r="M230" i="4"/>
  <c r="F261" i="4"/>
  <c r="M227" i="4"/>
  <c r="F258" i="4"/>
  <c r="M225" i="4"/>
  <c r="F256" i="4"/>
  <c r="M226" i="4"/>
  <c r="F257" i="4"/>
  <c r="M166" i="4"/>
  <c r="F197" i="4"/>
  <c r="F228" i="4" s="1"/>
  <c r="F105" i="4"/>
  <c r="M74" i="4"/>
  <c r="H103" i="4"/>
  <c r="F294" i="4" l="1"/>
  <c r="F293" i="4"/>
  <c r="F190" i="4"/>
  <c r="M286" i="4"/>
  <c r="F317" i="4"/>
  <c r="M291" i="4"/>
  <c r="F322" i="4"/>
  <c r="M257" i="4"/>
  <c r="F288" i="4"/>
  <c r="M256" i="4"/>
  <c r="F287" i="4"/>
  <c r="M258" i="4"/>
  <c r="F289" i="4"/>
  <c r="M261" i="4"/>
  <c r="F292" i="4"/>
  <c r="M228" i="4"/>
  <c r="F259" i="4"/>
  <c r="M197" i="4"/>
  <c r="F130" i="4"/>
  <c r="M105" i="4"/>
  <c r="H128" i="4"/>
  <c r="F325" i="4" l="1"/>
  <c r="F324" i="4"/>
  <c r="F221" i="4"/>
  <c r="M322" i="4"/>
  <c r="F352" i="4"/>
  <c r="M352" i="4" s="1"/>
  <c r="M317" i="4"/>
  <c r="F347" i="4"/>
  <c r="M347" i="4" s="1"/>
  <c r="M292" i="4"/>
  <c r="F323" i="4"/>
  <c r="F353" i="4" s="1"/>
  <c r="M289" i="4"/>
  <c r="F320" i="4"/>
  <c r="M287" i="4"/>
  <c r="F318" i="4"/>
  <c r="M288" i="4"/>
  <c r="F319" i="4"/>
  <c r="M259" i="4"/>
  <c r="F290" i="4"/>
  <c r="H159" i="4"/>
  <c r="M130" i="4"/>
  <c r="F161" i="4"/>
  <c r="F355" i="4" l="1"/>
  <c r="F354" i="4"/>
  <c r="F252" i="4"/>
  <c r="M319" i="4"/>
  <c r="F349" i="4"/>
  <c r="M349" i="4" s="1"/>
  <c r="M318" i="4"/>
  <c r="F348" i="4"/>
  <c r="M348" i="4" s="1"/>
  <c r="M320" i="4"/>
  <c r="F350" i="4"/>
  <c r="M350" i="4" s="1"/>
  <c r="M323" i="4"/>
  <c r="M353" i="4"/>
  <c r="M290" i="4"/>
  <c r="F321" i="4"/>
  <c r="M161" i="4"/>
  <c r="F192" i="4"/>
  <c r="F223" i="4" s="1"/>
  <c r="H190" i="4"/>
  <c r="H221" i="4" l="1"/>
  <c r="F283" i="4"/>
  <c r="M321" i="4"/>
  <c r="F351" i="4"/>
  <c r="M351" i="4" s="1"/>
  <c r="M223" i="4"/>
  <c r="F254" i="4"/>
  <c r="M192" i="4"/>
  <c r="H252" i="4" l="1"/>
  <c r="F314" i="4"/>
  <c r="M254" i="4"/>
  <c r="F285" i="4"/>
  <c r="H283" i="4"/>
  <c r="F344" i="4" l="1"/>
  <c r="H314" i="4"/>
  <c r="M285" i="4"/>
  <c r="F316" i="4"/>
  <c r="M316" i="4" l="1"/>
  <c r="F346" i="4"/>
  <c r="M346" i="4" s="1"/>
  <c r="H344" i="4"/>
</calcChain>
</file>

<file path=xl/sharedStrings.xml><?xml version="1.0" encoding="utf-8"?>
<sst xmlns="http://schemas.openxmlformats.org/spreadsheetml/2006/main" count="1202" uniqueCount="212">
  <si>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</si>
  <si>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</si>
  <si>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</si>
  <si>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</si>
  <si>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</si>
  <si>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</si>
  <si>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</si>
  <si>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</si>
  <si>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</si>
  <si>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</si>
  <si>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</si>
  <si>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</si>
  <si>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</si>
  <si>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</si>
  <si>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</si>
  <si>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</si>
  <si>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</si>
  <si>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</si>
  <si>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</si>
  <si>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</si>
  <si>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t>20.03.01</t>
  </si>
  <si>
    <r>
      <t xml:space="preserve">Luna </t>
    </r>
    <r>
      <rPr>
        <b/>
        <u/>
        <sz val="11"/>
        <color theme="1"/>
        <rFont val="Arial Narrow"/>
        <family val="2"/>
      </rPr>
      <t>ianuarie</t>
    </r>
  </si>
  <si>
    <t>Agent economic eliminator</t>
  </si>
  <si>
    <t>Agent economic valorificator</t>
  </si>
  <si>
    <t>—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</si>
  <si>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</si>
  <si>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</si>
  <si>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</si>
  <si>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</si>
  <si>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</si>
  <si>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</si>
  <si>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Activitate personal</t>
  </si>
  <si>
    <t>Deseuri a caror colectare si eliminare fac obiectul unor masuri speciale pentru prevenirea infectiilor</t>
  </si>
  <si>
    <t>Ambalaje care contin reziduuri sau sunt contaminate cu substante periculoase</t>
  </si>
  <si>
    <r>
      <t xml:space="preserve">Luna </t>
    </r>
    <r>
      <rPr>
        <b/>
        <u/>
        <sz val="11"/>
        <color theme="1"/>
        <rFont val="Arial Narrow"/>
        <family val="2"/>
      </rPr>
      <t>februarie</t>
    </r>
  </si>
  <si>
    <t>Deseuri de ambalaje mase plastice</t>
  </si>
  <si>
    <t>15.01.02</t>
  </si>
  <si>
    <t>Deseuri de tesuturi vegetale (paie)</t>
  </si>
  <si>
    <t>02.01.03</t>
  </si>
  <si>
    <t>Gestionare materii prime si auxiliare</t>
  </si>
  <si>
    <t>Deseuri textile</t>
  </si>
  <si>
    <t>15.02.03</t>
  </si>
  <si>
    <t>SC PROTECT COLECTOR SRL</t>
  </si>
  <si>
    <r>
      <t xml:space="preserve">Luna </t>
    </r>
    <r>
      <rPr>
        <b/>
        <u/>
        <sz val="11"/>
        <color theme="1"/>
        <rFont val="Arial Narrow"/>
        <family val="2"/>
      </rPr>
      <t>septembrie</t>
    </r>
  </si>
  <si>
    <r>
      <t xml:space="preserve">Luna </t>
    </r>
    <r>
      <rPr>
        <b/>
        <u/>
        <sz val="11"/>
        <color theme="1"/>
        <rFont val="Arial Narrow"/>
        <family val="2"/>
      </rPr>
      <t>octombrie</t>
    </r>
  </si>
  <si>
    <r>
      <t xml:space="preserve">Luna </t>
    </r>
    <r>
      <rPr>
        <b/>
        <u/>
        <sz val="11"/>
        <color theme="1"/>
        <rFont val="Arial Narrow"/>
        <family val="2"/>
      </rPr>
      <t>noiembrie</t>
    </r>
  </si>
  <si>
    <r>
      <t xml:space="preserve">Luna                 </t>
    </r>
    <r>
      <rPr>
        <b/>
        <u/>
        <sz val="11"/>
        <color theme="1"/>
        <rFont val="Arial Narrow"/>
        <family val="2"/>
      </rPr>
      <t>iulie</t>
    </r>
  </si>
  <si>
    <r>
      <t xml:space="preserve">Luna                </t>
    </r>
    <r>
      <rPr>
        <b/>
        <u/>
        <sz val="11"/>
        <color theme="1"/>
        <rFont val="Arial Narrow"/>
        <family val="2"/>
      </rPr>
      <t>iunie</t>
    </r>
  </si>
  <si>
    <r>
      <t xml:space="preserve">Luna                   </t>
    </r>
    <r>
      <rPr>
        <b/>
        <u/>
        <sz val="11"/>
        <color theme="1"/>
        <rFont val="Arial Narrow"/>
        <family val="2"/>
      </rPr>
      <t>mai</t>
    </r>
  </si>
  <si>
    <r>
      <t xml:space="preserve">Luna           </t>
    </r>
    <r>
      <rPr>
        <b/>
        <u/>
        <sz val="11"/>
        <color theme="1"/>
        <rFont val="Arial Narrow"/>
        <family val="2"/>
      </rPr>
      <t>aprilie</t>
    </r>
  </si>
  <si>
    <r>
      <t xml:space="preserve">Luna                     </t>
    </r>
    <r>
      <rPr>
        <b/>
        <u/>
        <sz val="11"/>
        <color theme="1"/>
        <rFont val="Arial Narrow"/>
        <family val="2"/>
      </rPr>
      <t>martie</t>
    </r>
  </si>
  <si>
    <r>
      <t xml:space="preserve">Luna                   </t>
    </r>
    <r>
      <rPr>
        <b/>
        <u/>
        <sz val="11"/>
        <color theme="1"/>
        <rFont val="Arial Narrow"/>
        <family val="2"/>
      </rPr>
      <t>august</t>
    </r>
  </si>
  <si>
    <t>Identificarea dispozitivului</t>
  </si>
  <si>
    <t>Numele instalaţiei</t>
  </si>
  <si>
    <t>Adresa instalaţiei</t>
  </si>
  <si>
    <t>Cod poştal /Cod ţară</t>
  </si>
  <si>
    <t>Codul CAEN (4 cifre sub forma xxxx)</t>
  </si>
  <si>
    <t>Activitatea principală</t>
  </si>
  <si>
    <t xml:space="preserve">Cresterea pasarilor </t>
  </si>
  <si>
    <t>Volumul producţiei</t>
  </si>
  <si>
    <t>Autoritatea de reglementare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</si>
  <si>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</si>
  <si>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</si>
  <si>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</si>
  <si>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</si>
  <si>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</si>
  <si>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</si>
  <si>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</si>
  <si>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</si>
  <si>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</si>
  <si>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</si>
  <si>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</si>
  <si>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</si>
  <si>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Consumuri de materii prime</t>
  </si>
  <si>
    <t>Tip materie prima</t>
  </si>
  <si>
    <t>Unitate de masura</t>
  </si>
  <si>
    <t>Consum anual realizat</t>
  </si>
  <si>
    <t>Pui de o zi</t>
  </si>
  <si>
    <t xml:space="preserve">capete / an </t>
  </si>
  <si>
    <t>Furaje</t>
  </si>
  <si>
    <t>kg / an</t>
  </si>
  <si>
    <t>Productie</t>
  </si>
  <si>
    <t>Tip produs</t>
  </si>
  <si>
    <t>Productie maxima proiectata</t>
  </si>
  <si>
    <t>Productie anuala realizata</t>
  </si>
  <si>
    <t>Pui de carne</t>
  </si>
  <si>
    <t>capete / serie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</si>
  <si>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</si>
  <si>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</si>
  <si>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</si>
  <si>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</si>
  <si>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</si>
  <si>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</si>
  <si>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</si>
  <si>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</si>
  <si>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</si>
  <si>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</si>
  <si>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</si>
  <si>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</si>
  <si>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</si>
  <si>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</si>
  <si>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</si>
  <si>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</si>
  <si>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</si>
  <si>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</si>
  <si>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</si>
  <si>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</si>
  <si>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</si>
  <si>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</si>
  <si>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</si>
  <si>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</si>
  <si>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</si>
  <si>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</si>
  <si>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</si>
  <si>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</si>
  <si>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</si>
  <si>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</si>
  <si>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Nr.crt.</t>
  </si>
  <si>
    <t>Sursa / Echipament de depoluare</t>
  </si>
  <si>
    <t>Cos</t>
  </si>
  <si>
    <t>Combustibil utilizat</t>
  </si>
  <si>
    <t>Poluant</t>
  </si>
  <si>
    <t xml:space="preserve">Valoare masurata </t>
  </si>
  <si>
    <t>Tip monitorizare continua / discontinua</t>
  </si>
  <si>
    <t xml:space="preserve"> Centrala termica</t>
  </si>
  <si>
    <t xml:space="preserve"> Gaz natural</t>
  </si>
  <si>
    <t>discontinua</t>
  </si>
  <si>
    <t>CO</t>
  </si>
  <si>
    <t xml:space="preserve"> Pulberi</t>
  </si>
  <si>
    <t>Sursa generatoare</t>
  </si>
  <si>
    <t>Natura apei</t>
  </si>
  <si>
    <t>Punct de evacuare / prelevare ape uzate</t>
  </si>
  <si>
    <t>Poluanti existenti in apa uzata</t>
  </si>
  <si>
    <r>
      <t xml:space="preserve">V.L.E. conf.Autorizatiei        </t>
    </r>
    <r>
      <rPr>
        <sz val="11"/>
        <color theme="1"/>
        <rFont val="Arial Narrow"/>
        <family val="2"/>
      </rPr>
      <t>(mg / l)</t>
    </r>
  </si>
  <si>
    <r>
      <t xml:space="preserve">VLE masurat </t>
    </r>
    <r>
      <rPr>
        <sz val="11"/>
        <color theme="1"/>
        <rFont val="Arial Narrow"/>
        <family val="2"/>
      </rPr>
      <t>(mg / l)</t>
    </r>
  </si>
  <si>
    <t>pH</t>
  </si>
  <si>
    <t>6,5 - 8,5</t>
  </si>
  <si>
    <t>Materii in suspensie</t>
  </si>
  <si>
    <t>CBO₅</t>
  </si>
  <si>
    <t>CCOCr</t>
  </si>
  <si>
    <t>Fosfor total</t>
  </si>
  <si>
    <t>Calitatea apei subterane</t>
  </si>
  <si>
    <t>Locul prelevarii probei</t>
  </si>
  <si>
    <t>Indicator de calitate analizat</t>
  </si>
  <si>
    <t>Valoarea masurata  (mg / l)</t>
  </si>
  <si>
    <t xml:space="preserve"> (mg / l)</t>
  </si>
  <si>
    <t>CCO-Cr</t>
  </si>
  <si>
    <t>Azot total</t>
  </si>
  <si>
    <r>
      <t xml:space="preserve">Emisii in apa </t>
    </r>
    <r>
      <rPr>
        <b/>
        <sz val="12"/>
        <color rgb="FFFF0000"/>
        <rFont val="Arial Narrow"/>
        <family val="2"/>
      </rPr>
      <t xml:space="preserve"> </t>
    </r>
  </si>
  <si>
    <t>Coordonatele amplasamentului                                             (latitudine N, longitudine E)</t>
  </si>
  <si>
    <t>SC LABORATOR EXPERT - Ferma Zoresti</t>
  </si>
  <si>
    <t>Sat  Zoresti, Com. Vernesti, Jud Buzau</t>
  </si>
  <si>
    <t>Longitudine :                                                                          26,7037305</t>
  </si>
  <si>
    <t xml:space="preserve">Latitudine :                                                                  45,11366667 </t>
  </si>
  <si>
    <t xml:space="preserve">207.971 pui/serie </t>
  </si>
  <si>
    <t>A.P.M. Buzau</t>
  </si>
  <si>
    <t xml:space="preserve"> SOₓ</t>
  </si>
  <si>
    <t xml:space="preserve"> NOₓ</t>
  </si>
  <si>
    <t>Ape uzate tehnologice / ape menajere</t>
  </si>
  <si>
    <t xml:space="preserve">Statie epurare </t>
  </si>
  <si>
    <t>Substante extractibile</t>
  </si>
  <si>
    <t>&lt; 20</t>
  </si>
  <si>
    <r>
      <t xml:space="preserve">     </t>
    </r>
    <r>
      <rPr>
        <sz val="10.5"/>
        <color theme="1"/>
        <rFont val="Arial Narrow"/>
        <family val="2"/>
      </rPr>
      <t xml:space="preserve"> ( mg / Nm³ )</t>
    </r>
  </si>
  <si>
    <t>Reziduu uscat total</t>
  </si>
  <si>
    <t xml:space="preserve">Foraj de observatie  </t>
  </si>
  <si>
    <t>Valoarea înregistrată la proba martor</t>
  </si>
  <si>
    <t>Sem II</t>
  </si>
  <si>
    <t>Sem I</t>
  </si>
  <si>
    <t>Activitate crestere pasari / activitate personal</t>
  </si>
  <si>
    <r>
      <t xml:space="preserve">VLE                </t>
    </r>
    <r>
      <rPr>
        <sz val="11"/>
        <color theme="1"/>
        <rFont val="Arial Narrow"/>
        <family val="2"/>
      </rPr>
      <t xml:space="preserve">   </t>
    </r>
    <r>
      <rPr>
        <sz val="10.5"/>
        <color theme="1"/>
        <rFont val="Arial Narrow"/>
        <family val="2"/>
      </rPr>
      <t xml:space="preserve"> (mg/Nm</t>
    </r>
    <r>
      <rPr>
        <sz val="10.5"/>
        <color theme="1"/>
        <rFont val="Calibri"/>
        <family val="2"/>
      </rPr>
      <t>³</t>
    </r>
    <r>
      <rPr>
        <sz val="10.5"/>
        <color theme="1"/>
        <rFont val="Arial Narrow"/>
        <family val="2"/>
      </rPr>
      <t>)</t>
    </r>
  </si>
  <si>
    <t xml:space="preserve">Nota*
- Pentru monitorizarea continua se vor anexa rapoartele lunare generate de către softul de prelucrare a datelor monitorizate; 
- Pentru monitorizarea  discontinue se vor anexa buletinele de analiza emise de către laboratorul propriu/terţi;
- Se vor preciza condiţiile de temperatură proces / monitorizare emisii 
</t>
  </si>
  <si>
    <t>Namol</t>
  </si>
  <si>
    <t>19.08.12</t>
  </si>
  <si>
    <r>
      <t xml:space="preserve">Luna </t>
    </r>
    <r>
      <rPr>
        <b/>
        <u/>
        <sz val="11"/>
        <color theme="1"/>
        <rFont val="Arial Narrow"/>
        <family val="2"/>
      </rPr>
      <t>decembrie</t>
    </r>
  </si>
  <si>
    <r>
      <t>0</t>
    </r>
    <r>
      <rPr>
        <b/>
        <sz val="3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</si>
  <si>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5</t>
  </si>
  <si>
    <t>0,42</t>
  </si>
  <si>
    <t>21</t>
  </si>
  <si>
    <t xml:space="preserve">4,40 </t>
  </si>
  <si>
    <t>_</t>
  </si>
  <si>
    <t>PRIMARIA VERNESTI</t>
  </si>
  <si>
    <t>207.971 capete/serie</t>
  </si>
  <si>
    <t>Gaze naturale</t>
  </si>
  <si>
    <t>02 / 21.02.2018</t>
  </si>
  <si>
    <t>7,5</t>
  </si>
  <si>
    <t>SC AAYLEX PROD SA</t>
  </si>
  <si>
    <t>SC DEEA ANGELLI SRL</t>
  </si>
  <si>
    <t>Tuburi fluorescente si alte deseuri cu continut de mercur</t>
  </si>
  <si>
    <t>20.01.21*</t>
  </si>
  <si>
    <t>S.C. LABORATOR EXPERT S.R.L. - Raport anual de mediu Ferma Zoresti  -  2019</t>
  </si>
  <si>
    <t>6,9; 7,6; 7,9; 7,3; 7,6; 7,8; 7,6; 7,3; 7,3; 7,5; 7,2</t>
  </si>
  <si>
    <t>19; 21; 9; 19; 11; 15; 17; 15; 21; 25; 17</t>
  </si>
  <si>
    <t>20; 10; 8; 18; 16; 18; 14; 22; 20; 16; 10</t>
  </si>
  <si>
    <t>75; 40; 33; 69; 63; 70; 58; 86; 76; 66; 38</t>
  </si>
  <si>
    <t>10,43; 4,94; 2,08; &lt;2,0; 2,06; 2,08; 8,24; 2,07; 3,24; 2,17; &lt;2,0</t>
  </si>
  <si>
    <t>0,180; 0,135; 1,25; 1,13; 1,34; 0,070; 0,550; 0,685; 0,615; 0,735; 0,215</t>
  </si>
  <si>
    <t>&lt;20; &lt;20; &lt;20; &lt;20; &lt;20; &lt;20; &lt;20; &lt;20; &lt;20; &lt;20; &lt;20</t>
  </si>
  <si>
    <t>612; 496; 692; 721; 544; 666; 504; 540; 622; 524; 563</t>
  </si>
  <si>
    <t>&lt;0,065</t>
  </si>
  <si>
    <t>&lt;2,0</t>
  </si>
  <si>
    <t>7,0</t>
  </si>
  <si>
    <t xml:space="preserve">Fosfor total </t>
  </si>
  <si>
    <t>Fosfati</t>
  </si>
  <si>
    <t>Azotati</t>
  </si>
  <si>
    <t>&lt;0,20</t>
  </si>
  <si>
    <t>-</t>
  </si>
  <si>
    <t>4,10</t>
  </si>
  <si>
    <t>SC DEEA ANGELI SRL</t>
  </si>
  <si>
    <t>8,70</t>
  </si>
  <si>
    <t>55,6</t>
  </si>
  <si>
    <t>7,61</t>
  </si>
  <si>
    <t>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</si>
</sst>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</font>
    <font>
      <sz val="12"/>
      <name val="Arial Narrow"/>
      <family val="2"/>
    </font>
    <font>
      <b/>
      <sz val="3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/>
      <diagonal/>
    </border>
    <border>
      <left style="thick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007434"/>
      </bottom>
      <diagonal/>
    </border>
    <border>
      <left/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n">
        <color indexed="64"/>
      </right>
      <top/>
      <bottom style="thick">
        <color rgb="FF007434"/>
      </bottom>
      <diagonal/>
    </border>
    <border>
      <left style="thick">
        <color rgb="FF007434"/>
      </left>
      <right/>
      <top style="thin">
        <color indexed="64"/>
      </top>
      <bottom/>
      <diagonal/>
    </border>
    <border>
      <left style="thick">
        <color rgb="FF00743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7434"/>
      </left>
      <right/>
      <top/>
      <bottom style="thick">
        <color rgb="FF00743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rgb="FF007434"/>
      </right>
      <top/>
      <bottom style="thick">
        <color rgb="FF007434"/>
      </bottom>
      <diagonal/>
    </border>
    <border>
      <left style="thin">
        <color rgb="FF007434"/>
      </left>
      <right/>
      <top/>
      <bottom/>
      <diagonal/>
    </border>
    <border>
      <left/>
      <right/>
      <top/>
      <bottom style="thick">
        <color rgb="FF007434"/>
      </bottom>
      <diagonal/>
    </border>
    <border>
      <left style="thick">
        <color rgb="FF007434"/>
      </left>
      <right/>
      <top style="thin">
        <color indexed="64"/>
      </top>
      <bottom style="thin">
        <color rgb="FF007434"/>
      </bottom>
      <diagonal/>
    </border>
    <border>
      <left/>
      <right/>
      <top style="thin">
        <color indexed="64"/>
      </top>
      <bottom style="thin">
        <color rgb="FF007434"/>
      </bottom>
      <diagonal/>
    </border>
    <border>
      <left/>
      <right style="thin">
        <color indexed="64"/>
      </right>
      <top style="thin">
        <color indexed="64"/>
      </top>
      <bottom style="thin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rgb="FF00743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4">
    <xf numFmtId="0" fontId="0" fillId="0" borderId="0" xfId="0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2" fontId="3" fillId="0" borderId="5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>
      <alignment vertical="center"/>
    </xf>
    <xf numFmtId="2" fontId="3" fillId="0" borderId="54" xfId="0" applyNumberFormat="1" applyFont="1" applyFill="1" applyBorder="1" applyAlignment="1">
      <alignment vertical="center"/>
    </xf>
    <xf numFmtId="165" fontId="3" fillId="0" borderId="5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4" borderId="1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99FF"/>
      <color rgb="FF007434"/>
      <color rgb="FFCCFFCC"/>
      <color rgb="FFFF99CC"/>
      <color rgb="FF99FFCC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9"/>
  <sheetViews>
    <sheetView topLeftCell="A122" zoomScale="130" zoomScaleNormal="130" workbookViewId="0">
      <selection activeCell="P121" sqref="P121"/>
    </sheetView>
  </sheetViews>
  <sheetFormatPr defaultRowHeight="15" x14ac:dyDescent="0.25"/>
  <cols>
    <col min="1" max="1" width="3.7109375" customWidth="1"/>
    <col min="2" max="2" width="5.7109375" customWidth="1"/>
    <col min="6" max="6" width="11.7109375" customWidth="1"/>
    <col min="7" max="8" width="10.7109375" customWidth="1"/>
    <col min="9" max="10" width="7.7109375" customWidth="1"/>
    <col min="11" max="16" width="9.28515625" customWidth="1"/>
  </cols>
  <sheetData>
    <row r="1" spans="2:12" ht="15" customHeight="1" x14ac:dyDescent="0.25"/>
    <row r="2" spans="2:12" ht="15" customHeight="1" x14ac:dyDescent="0.25"/>
    <row r="3" spans="2:12" ht="15" customHeight="1" x14ac:dyDescent="0.25"/>
    <row r="4" spans="2:12" ht="30" customHeight="1" x14ac:dyDescent="0.25">
      <c r="C4" s="62" t="s">
        <v>189</v>
      </c>
      <c r="D4" s="62"/>
      <c r="E4" s="62"/>
      <c r="F4" s="62"/>
      <c r="G4" s="62"/>
      <c r="H4" s="62"/>
      <c r="I4" s="62"/>
      <c r="J4" s="62"/>
      <c r="K4" s="62"/>
      <c r="L4" s="22"/>
    </row>
    <row r="5" spans="2:12" ht="12.95" customHeight="1" x14ac:dyDescent="0.25"/>
    <row r="6" spans="2:12" ht="12.95" customHeight="1" thickBot="1" x14ac:dyDescent="0.3"/>
    <row r="7" spans="2:12" ht="24" customHeight="1" thickTop="1" x14ac:dyDescent="0.25">
      <c r="B7" s="74" t="s">
        <v>52</v>
      </c>
      <c r="C7" s="75"/>
      <c r="D7" s="75"/>
      <c r="E7" s="75"/>
      <c r="F7" s="75"/>
      <c r="G7" s="75"/>
      <c r="H7" s="75"/>
      <c r="I7" s="75"/>
      <c r="J7" s="75"/>
      <c r="K7" s="76"/>
    </row>
    <row r="8" spans="2:12" ht="20.25" customHeight="1" x14ac:dyDescent="0.25">
      <c r="B8" s="77" t="s">
        <v>53</v>
      </c>
      <c r="C8" s="78"/>
      <c r="D8" s="78"/>
      <c r="E8" s="78"/>
      <c r="F8" s="78"/>
      <c r="G8" s="79" t="s">
        <v>150</v>
      </c>
      <c r="H8" s="79"/>
      <c r="I8" s="79"/>
      <c r="J8" s="79"/>
      <c r="K8" s="80"/>
    </row>
    <row r="9" spans="2:12" ht="18" customHeight="1" x14ac:dyDescent="0.25">
      <c r="B9" s="77" t="s">
        <v>54</v>
      </c>
      <c r="C9" s="78"/>
      <c r="D9" s="78"/>
      <c r="E9" s="78"/>
      <c r="F9" s="78"/>
      <c r="G9" s="79" t="s">
        <v>151</v>
      </c>
      <c r="H9" s="79"/>
      <c r="I9" s="79"/>
      <c r="J9" s="79"/>
      <c r="K9" s="80"/>
    </row>
    <row r="10" spans="2:12" ht="18" customHeight="1" x14ac:dyDescent="0.25">
      <c r="B10" s="77" t="s">
        <v>55</v>
      </c>
      <c r="C10" s="78"/>
      <c r="D10" s="78"/>
      <c r="E10" s="78"/>
      <c r="F10" s="78"/>
      <c r="G10" s="87">
        <v>127687</v>
      </c>
      <c r="H10" s="88"/>
      <c r="I10" s="88"/>
      <c r="J10" s="88"/>
      <c r="K10" s="89"/>
    </row>
    <row r="11" spans="2:12" ht="26.25" customHeight="1" x14ac:dyDescent="0.25">
      <c r="B11" s="90" t="s">
        <v>149</v>
      </c>
      <c r="C11" s="91"/>
      <c r="D11" s="91"/>
      <c r="E11" s="91"/>
      <c r="F11" s="91"/>
      <c r="G11" s="92" t="s">
        <v>153</v>
      </c>
      <c r="H11" s="93"/>
      <c r="I11" s="92" t="s">
        <v>152</v>
      </c>
      <c r="J11" s="94"/>
      <c r="K11" s="95"/>
    </row>
    <row r="12" spans="2:12" ht="18" customHeight="1" x14ac:dyDescent="0.25">
      <c r="B12" s="77" t="s">
        <v>56</v>
      </c>
      <c r="C12" s="78"/>
      <c r="D12" s="78"/>
      <c r="E12" s="78"/>
      <c r="F12" s="78"/>
      <c r="G12" s="79" t="s">
        <v>174</v>
      </c>
      <c r="H12" s="79"/>
      <c r="I12" s="79"/>
      <c r="J12" s="79"/>
      <c r="K12" s="80"/>
    </row>
    <row r="13" spans="2:12" ht="18" customHeight="1" x14ac:dyDescent="0.25">
      <c r="B13" s="77" t="s">
        <v>57</v>
      </c>
      <c r="C13" s="78"/>
      <c r="D13" s="78"/>
      <c r="E13" s="78"/>
      <c r="F13" s="78"/>
      <c r="G13" s="79" t="s">
        <v>58</v>
      </c>
      <c r="H13" s="79"/>
      <c r="I13" s="79"/>
      <c r="J13" s="79"/>
      <c r="K13" s="80"/>
    </row>
    <row r="14" spans="2:12" ht="18" customHeight="1" x14ac:dyDescent="0.25">
      <c r="B14" s="77" t="s">
        <v>59</v>
      </c>
      <c r="C14" s="78"/>
      <c r="D14" s="78"/>
      <c r="E14" s="78"/>
      <c r="F14" s="78"/>
      <c r="G14" s="79" t="s">
        <v>154</v>
      </c>
      <c r="H14" s="79"/>
      <c r="I14" s="79"/>
      <c r="J14" s="79"/>
      <c r="K14" s="80"/>
    </row>
    <row r="15" spans="2:12" ht="18" customHeight="1" x14ac:dyDescent="0.25">
      <c r="B15" s="77" t="s">
        <v>60</v>
      </c>
      <c r="C15" s="78"/>
      <c r="D15" s="78"/>
      <c r="E15" s="78"/>
      <c r="F15" s="78"/>
      <c r="G15" s="79" t="s">
        <v>155</v>
      </c>
      <c r="H15" s="79"/>
      <c r="I15" s="79"/>
      <c r="J15" s="79"/>
      <c r="K15" s="80"/>
    </row>
    <row r="16" spans="2:12" ht="18" customHeight="1" x14ac:dyDescent="0.25">
      <c r="B16" s="77" t="s">
        <v>61</v>
      </c>
      <c r="C16" s="78"/>
      <c r="D16" s="78"/>
      <c r="E16" s="78"/>
      <c r="F16" s="78"/>
      <c r="G16" s="79">
        <v>1</v>
      </c>
      <c r="H16" s="79"/>
      <c r="I16" s="79"/>
      <c r="J16" s="79"/>
      <c r="K16" s="80"/>
    </row>
    <row r="17" spans="2:11" ht="18" customHeight="1" x14ac:dyDescent="0.25">
      <c r="B17" s="77" t="s">
        <v>62</v>
      </c>
      <c r="C17" s="78"/>
      <c r="D17" s="78"/>
      <c r="E17" s="78"/>
      <c r="F17" s="78"/>
      <c r="G17" s="79">
        <v>8760</v>
      </c>
      <c r="H17" s="79"/>
      <c r="I17" s="79"/>
      <c r="J17" s="79"/>
      <c r="K17" s="80"/>
    </row>
    <row r="18" spans="2:11" ht="18" customHeight="1" x14ac:dyDescent="0.25">
      <c r="B18" s="77" t="s">
        <v>63</v>
      </c>
      <c r="C18" s="78"/>
      <c r="D18" s="78"/>
      <c r="E18" s="78"/>
      <c r="F18" s="78"/>
      <c r="G18" s="98">
        <v>18</v>
      </c>
      <c r="H18" s="98"/>
      <c r="I18" s="98"/>
      <c r="J18" s="98"/>
      <c r="K18" s="99"/>
    </row>
    <row r="19" spans="2:11" ht="34.5" customHeight="1" x14ac:dyDescent="0.25">
      <c r="B19" s="77" t="s">
        <v>64</v>
      </c>
      <c r="C19" s="78"/>
      <c r="D19" s="78"/>
      <c r="E19" s="78"/>
      <c r="F19" s="78"/>
      <c r="G19" s="96" t="s">
        <v>183</v>
      </c>
      <c r="H19" s="96"/>
      <c r="I19" s="96"/>
      <c r="J19" s="96"/>
      <c r="K19" s="97"/>
    </row>
    <row r="20" spans="2:11" ht="18" customHeight="1" x14ac:dyDescent="0.25">
      <c r="B20" s="77" t="s">
        <v>65</v>
      </c>
      <c r="C20" s="78"/>
      <c r="D20" s="78"/>
      <c r="E20" s="78"/>
      <c r="F20" s="78"/>
      <c r="G20" s="79" t="s">
        <v>66</v>
      </c>
      <c r="H20" s="79"/>
      <c r="I20" s="79"/>
      <c r="J20" s="79"/>
      <c r="K20" s="80"/>
    </row>
    <row r="21" spans="2:11" ht="18" customHeight="1" x14ac:dyDescent="0.25">
      <c r="B21" s="77" t="s">
        <v>67</v>
      </c>
      <c r="C21" s="78"/>
      <c r="D21" s="78"/>
      <c r="E21" s="78"/>
      <c r="F21" s="78"/>
      <c r="G21" s="79" t="s">
        <v>68</v>
      </c>
      <c r="H21" s="79"/>
      <c r="I21" s="79"/>
      <c r="J21" s="79"/>
      <c r="K21" s="80"/>
    </row>
    <row r="22" spans="2:11" ht="18" customHeight="1" x14ac:dyDescent="0.25">
      <c r="B22" s="77" t="s">
        <v>69</v>
      </c>
      <c r="C22" s="78"/>
      <c r="D22" s="78"/>
      <c r="E22" s="78"/>
      <c r="F22" s="78"/>
      <c r="G22" s="79" t="s">
        <v>70</v>
      </c>
      <c r="H22" s="79"/>
      <c r="I22" s="79"/>
      <c r="J22" s="79"/>
      <c r="K22" s="80"/>
    </row>
    <row r="23" spans="2:11" ht="18" customHeight="1" thickBot="1" x14ac:dyDescent="0.3">
      <c r="B23" s="110" t="s">
        <v>71</v>
      </c>
      <c r="C23" s="111"/>
      <c r="D23" s="111"/>
      <c r="E23" s="111"/>
      <c r="F23" s="111"/>
      <c r="G23" s="112" t="s">
        <v>72</v>
      </c>
      <c r="H23" s="112"/>
      <c r="I23" s="112"/>
      <c r="J23" s="112"/>
      <c r="K23" s="113"/>
    </row>
    <row r="24" spans="2:11" ht="15.75" thickTop="1" x14ac:dyDescent="0.25"/>
    <row r="33" spans="2:12" ht="15" customHeight="1" x14ac:dyDescent="0.25"/>
    <row r="34" spans="2:12" ht="15" customHeight="1" x14ac:dyDescent="0.25"/>
    <row r="35" spans="2:12" ht="30" customHeight="1" x14ac:dyDescent="0.25">
      <c r="C35" s="22" t="s">
        <v>189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2:12" ht="12.95" customHeight="1" x14ac:dyDescent="0.25"/>
    <row r="37" spans="2:12" ht="12.95" customHeight="1" x14ac:dyDescent="0.25"/>
    <row r="38" spans="2:12" ht="15.75" x14ac:dyDescent="0.25">
      <c r="B38" s="2" t="s">
        <v>73</v>
      </c>
    </row>
    <row r="39" spans="2:12" ht="6.95" customHeight="1" thickBot="1" x14ac:dyDescent="0.3"/>
    <row r="40" spans="2:12" ht="16.5" thickTop="1" x14ac:dyDescent="0.25">
      <c r="B40" s="114" t="s">
        <v>74</v>
      </c>
      <c r="C40" s="115"/>
      <c r="D40" s="115"/>
      <c r="E40" s="115"/>
      <c r="F40" s="116"/>
      <c r="G40" s="117" t="s">
        <v>75</v>
      </c>
      <c r="H40" s="116"/>
      <c r="I40" s="117" t="s">
        <v>76</v>
      </c>
      <c r="J40" s="115"/>
      <c r="K40" s="118"/>
    </row>
    <row r="41" spans="2:12" ht="15.75" x14ac:dyDescent="0.25">
      <c r="B41" s="100" t="s">
        <v>77</v>
      </c>
      <c r="C41" s="101"/>
      <c r="D41" s="101"/>
      <c r="E41" s="101"/>
      <c r="F41" s="101"/>
      <c r="G41" s="65" t="s">
        <v>78</v>
      </c>
      <c r="H41" s="101"/>
      <c r="I41" s="102">
        <v>1267670</v>
      </c>
      <c r="J41" s="103"/>
      <c r="K41" s="104"/>
    </row>
    <row r="42" spans="2:12" ht="16.5" thickBot="1" x14ac:dyDescent="0.3">
      <c r="B42" s="105" t="s">
        <v>79</v>
      </c>
      <c r="C42" s="106"/>
      <c r="D42" s="106"/>
      <c r="E42" s="106"/>
      <c r="F42" s="106"/>
      <c r="G42" s="107" t="s">
        <v>80</v>
      </c>
      <c r="H42" s="106"/>
      <c r="I42" s="108">
        <v>4462198</v>
      </c>
      <c r="J42" s="108"/>
      <c r="K42" s="109"/>
    </row>
    <row r="43" spans="2:12" ht="14.1" customHeight="1" thickTop="1" x14ac:dyDescent="0.25"/>
    <row r="44" spans="2:12" ht="14.1" customHeight="1" x14ac:dyDescent="0.25"/>
    <row r="45" spans="2:12" ht="15.75" x14ac:dyDescent="0.25">
      <c r="B45" s="2" t="s">
        <v>81</v>
      </c>
    </row>
    <row r="46" spans="2:12" ht="6.95" customHeight="1" thickBot="1" x14ac:dyDescent="0.3"/>
    <row r="47" spans="2:12" ht="16.5" thickTop="1" x14ac:dyDescent="0.25">
      <c r="B47" s="119" t="s">
        <v>82</v>
      </c>
      <c r="C47" s="81"/>
      <c r="D47" s="81" t="s">
        <v>75</v>
      </c>
      <c r="E47" s="81"/>
      <c r="F47" s="81" t="s">
        <v>83</v>
      </c>
      <c r="G47" s="81"/>
      <c r="H47" s="81"/>
      <c r="I47" s="117" t="s">
        <v>84</v>
      </c>
      <c r="J47" s="115"/>
      <c r="K47" s="118"/>
    </row>
    <row r="48" spans="2:12" ht="16.5" thickBot="1" x14ac:dyDescent="0.3">
      <c r="B48" s="105" t="s">
        <v>85</v>
      </c>
      <c r="C48" s="106"/>
      <c r="D48" s="106" t="s">
        <v>86</v>
      </c>
      <c r="E48" s="106"/>
      <c r="F48" s="106" t="s">
        <v>181</v>
      </c>
      <c r="G48" s="106"/>
      <c r="H48" s="106"/>
      <c r="I48" s="108">
        <v>1254170</v>
      </c>
      <c r="J48" s="108"/>
      <c r="K48" s="109"/>
    </row>
    <row r="49" spans="1:14" ht="14.1" customHeight="1" thickTop="1" x14ac:dyDescent="0.25"/>
    <row r="50" spans="1:14" ht="14.1" customHeight="1" x14ac:dyDescent="0.25"/>
    <row r="51" spans="1:14" ht="15.75" x14ac:dyDescent="0.25">
      <c r="B51" s="3" t="s">
        <v>87</v>
      </c>
    </row>
    <row r="52" spans="1:14" ht="6.95" customHeight="1" thickBot="1" x14ac:dyDescent="0.3"/>
    <row r="53" spans="1:14" ht="16.5" thickTop="1" x14ac:dyDescent="0.25">
      <c r="B53" s="119" t="s">
        <v>88</v>
      </c>
      <c r="C53" s="81"/>
      <c r="D53" s="81"/>
      <c r="E53" s="81"/>
      <c r="F53" s="81"/>
      <c r="G53" s="81" t="s">
        <v>75</v>
      </c>
      <c r="H53" s="81"/>
      <c r="I53" s="81" t="s">
        <v>89</v>
      </c>
      <c r="J53" s="81"/>
      <c r="K53" s="82"/>
    </row>
    <row r="54" spans="1:14" ht="15.75" x14ac:dyDescent="0.25">
      <c r="B54" s="120" t="s">
        <v>90</v>
      </c>
      <c r="C54" s="64"/>
      <c r="D54" s="64"/>
      <c r="E54" s="64"/>
      <c r="F54" s="65"/>
      <c r="G54" s="101" t="s">
        <v>91</v>
      </c>
      <c r="H54" s="101"/>
      <c r="I54" s="121">
        <v>527</v>
      </c>
      <c r="J54" s="121"/>
      <c r="K54" s="122"/>
    </row>
    <row r="55" spans="1:14" ht="15.75" x14ac:dyDescent="0.25">
      <c r="B55" s="129" t="s">
        <v>182</v>
      </c>
      <c r="C55" s="130"/>
      <c r="D55" s="130"/>
      <c r="E55" s="130"/>
      <c r="F55" s="131"/>
      <c r="G55" s="132" t="s">
        <v>92</v>
      </c>
      <c r="H55" s="132"/>
      <c r="I55" s="133">
        <v>157781</v>
      </c>
      <c r="J55" s="133"/>
      <c r="K55" s="134"/>
    </row>
    <row r="56" spans="1:14" ht="14.1" customHeight="1" thickBot="1" x14ac:dyDescent="0.3">
      <c r="B56" s="135" t="s">
        <v>93</v>
      </c>
      <c r="C56" s="136"/>
      <c r="D56" s="136"/>
      <c r="E56" s="136"/>
      <c r="F56" s="137"/>
      <c r="G56" s="138" t="s">
        <v>94</v>
      </c>
      <c r="H56" s="138"/>
      <c r="I56" s="139">
        <v>314369</v>
      </c>
      <c r="J56" s="139"/>
      <c r="K56" s="140"/>
    </row>
    <row r="57" spans="1:14" ht="14.1" customHeight="1" thickTop="1" x14ac:dyDescent="0.25"/>
    <row r="58" spans="1:14" ht="15.75" x14ac:dyDescent="0.25">
      <c r="A58" s="4"/>
      <c r="B58" s="2" t="s">
        <v>95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6.95" customHeight="1" thickBo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6.5" thickTop="1" x14ac:dyDescent="0.25">
      <c r="A60" s="4"/>
      <c r="B60" s="123" t="s">
        <v>96</v>
      </c>
      <c r="C60" s="124"/>
      <c r="D60" s="124"/>
      <c r="E60" s="124"/>
      <c r="F60" s="124"/>
      <c r="G60" s="5" t="s">
        <v>97</v>
      </c>
      <c r="H60" s="81" t="s">
        <v>98</v>
      </c>
      <c r="I60" s="81"/>
      <c r="J60" s="81" t="s">
        <v>99</v>
      </c>
      <c r="K60" s="82"/>
      <c r="L60" s="4"/>
      <c r="M60" s="4"/>
      <c r="N60" s="4"/>
    </row>
    <row r="61" spans="1:14" ht="15.75" x14ac:dyDescent="0.25">
      <c r="A61" s="4"/>
      <c r="B61" s="125" t="s">
        <v>100</v>
      </c>
      <c r="C61" s="126"/>
      <c r="D61" s="126"/>
      <c r="E61" s="126"/>
      <c r="F61" s="126"/>
      <c r="G61" s="6" t="s">
        <v>24</v>
      </c>
      <c r="H61" s="127" t="s">
        <v>24</v>
      </c>
      <c r="I61" s="65"/>
      <c r="J61" s="127" t="s">
        <v>24</v>
      </c>
      <c r="K61" s="128"/>
      <c r="L61" s="4"/>
      <c r="M61" s="4"/>
      <c r="N61" s="4"/>
    </row>
    <row r="62" spans="1:14" ht="15.75" x14ac:dyDescent="0.25">
      <c r="A62" s="4"/>
      <c r="B62" s="125" t="s">
        <v>101</v>
      </c>
      <c r="C62" s="126"/>
      <c r="D62" s="126"/>
      <c r="E62" s="126"/>
      <c r="F62" s="126"/>
      <c r="G62" s="6" t="s">
        <v>24</v>
      </c>
      <c r="H62" s="127" t="s">
        <v>24</v>
      </c>
      <c r="I62" s="65"/>
      <c r="J62" s="127" t="s">
        <v>24</v>
      </c>
      <c r="K62" s="128"/>
      <c r="L62" s="4"/>
      <c r="M62" s="4"/>
      <c r="N62" s="4"/>
    </row>
    <row r="63" spans="1:14" ht="15.75" x14ac:dyDescent="0.25">
      <c r="A63" s="4"/>
      <c r="B63" s="125" t="s">
        <v>102</v>
      </c>
      <c r="C63" s="126"/>
      <c r="D63" s="126"/>
      <c r="E63" s="126"/>
      <c r="F63" s="126"/>
      <c r="G63" s="6" t="s">
        <v>24</v>
      </c>
      <c r="H63" s="127" t="s">
        <v>24</v>
      </c>
      <c r="I63" s="65"/>
      <c r="J63" s="127" t="s">
        <v>24</v>
      </c>
      <c r="K63" s="128"/>
      <c r="L63" s="4"/>
      <c r="M63" s="4"/>
      <c r="N63" s="4"/>
    </row>
    <row r="64" spans="1:14" ht="15.75" x14ac:dyDescent="0.25">
      <c r="A64" s="4"/>
      <c r="B64" s="125" t="s">
        <v>103</v>
      </c>
      <c r="C64" s="126"/>
      <c r="D64" s="126"/>
      <c r="E64" s="126"/>
      <c r="F64" s="126"/>
      <c r="G64" s="6" t="s">
        <v>24</v>
      </c>
      <c r="H64" s="127" t="s">
        <v>24</v>
      </c>
      <c r="I64" s="65"/>
      <c r="J64" s="127" t="s">
        <v>24</v>
      </c>
      <c r="K64" s="128"/>
      <c r="L64" s="4"/>
      <c r="M64" s="4"/>
      <c r="N64" s="4"/>
    </row>
    <row r="65" spans="1:14" ht="15.75" x14ac:dyDescent="0.25">
      <c r="A65" s="4"/>
      <c r="B65" s="141" t="s">
        <v>104</v>
      </c>
      <c r="C65" s="142"/>
      <c r="D65" s="142"/>
      <c r="E65" s="142"/>
      <c r="F65" s="143"/>
      <c r="G65" s="6" t="s">
        <v>24</v>
      </c>
      <c r="H65" s="127" t="s">
        <v>24</v>
      </c>
      <c r="I65" s="65"/>
      <c r="J65" s="127" t="s">
        <v>24</v>
      </c>
      <c r="K65" s="128"/>
      <c r="L65" s="4"/>
      <c r="M65" s="4"/>
      <c r="N65" s="4"/>
    </row>
    <row r="66" spans="1:14" ht="15.75" x14ac:dyDescent="0.25">
      <c r="A66" s="4"/>
      <c r="B66" s="125" t="s">
        <v>105</v>
      </c>
      <c r="C66" s="126"/>
      <c r="D66" s="126"/>
      <c r="E66" s="126"/>
      <c r="F66" s="126"/>
      <c r="G66" s="6" t="s">
        <v>24</v>
      </c>
      <c r="H66" s="127" t="s">
        <v>24</v>
      </c>
      <c r="I66" s="65"/>
      <c r="J66" s="127" t="s">
        <v>24</v>
      </c>
      <c r="K66" s="128"/>
      <c r="L66" s="4"/>
      <c r="M66" s="4"/>
      <c r="N66" s="4"/>
    </row>
    <row r="67" spans="1:14" ht="15.75" x14ac:dyDescent="0.25">
      <c r="A67" s="4"/>
      <c r="B67" s="125" t="s">
        <v>106</v>
      </c>
      <c r="C67" s="126"/>
      <c r="D67" s="126"/>
      <c r="E67" s="126"/>
      <c r="F67" s="126"/>
      <c r="G67" s="6" t="s">
        <v>24</v>
      </c>
      <c r="H67" s="127" t="s">
        <v>24</v>
      </c>
      <c r="I67" s="65"/>
      <c r="J67" s="127" t="s">
        <v>24</v>
      </c>
      <c r="K67" s="128"/>
      <c r="L67" s="4"/>
      <c r="M67" s="4"/>
      <c r="N67" s="4"/>
    </row>
    <row r="68" spans="1:14" ht="15.75" x14ac:dyDescent="0.25">
      <c r="A68" s="4"/>
      <c r="B68" s="125" t="s">
        <v>107</v>
      </c>
      <c r="C68" s="126"/>
      <c r="D68" s="126"/>
      <c r="E68" s="126"/>
      <c r="F68" s="126"/>
      <c r="G68" s="6" t="s">
        <v>24</v>
      </c>
      <c r="H68" s="127" t="s">
        <v>24</v>
      </c>
      <c r="I68" s="65"/>
      <c r="J68" s="127" t="s">
        <v>24</v>
      </c>
      <c r="K68" s="128"/>
      <c r="L68" s="4"/>
      <c r="M68" s="4"/>
      <c r="N68" s="4"/>
    </row>
    <row r="69" spans="1:14" ht="16.5" thickBot="1" x14ac:dyDescent="0.3">
      <c r="A69" s="4"/>
      <c r="B69" s="144" t="s">
        <v>108</v>
      </c>
      <c r="C69" s="145"/>
      <c r="D69" s="145"/>
      <c r="E69" s="145"/>
      <c r="F69" s="145"/>
      <c r="G69" s="7" t="s">
        <v>24</v>
      </c>
      <c r="H69" s="146" t="s">
        <v>24</v>
      </c>
      <c r="I69" s="107"/>
      <c r="J69" s="146" t="s">
        <v>24</v>
      </c>
      <c r="K69" s="147"/>
      <c r="L69" s="4"/>
      <c r="M69" s="4"/>
      <c r="N69" s="4"/>
    </row>
    <row r="70" spans="1:14" ht="15" customHeight="1" thickTop="1" x14ac:dyDescent="0.25">
      <c r="N70" s="4"/>
    </row>
    <row r="71" spans="1:14" ht="15" customHeight="1" x14ac:dyDescent="0.25">
      <c r="N71" s="4"/>
    </row>
    <row r="72" spans="1:14" ht="15" customHeight="1" x14ac:dyDescent="0.25">
      <c r="N72" s="4"/>
    </row>
    <row r="73" spans="1:14" ht="30" customHeight="1" x14ac:dyDescent="0.25">
      <c r="C73" s="22" t="s">
        <v>189</v>
      </c>
      <c r="D73" s="22"/>
      <c r="E73" s="22"/>
      <c r="F73" s="22"/>
      <c r="G73" s="22"/>
      <c r="H73" s="22"/>
      <c r="I73" s="22"/>
      <c r="J73" s="22"/>
      <c r="K73" s="22"/>
      <c r="L73" s="22"/>
      <c r="N73" s="4"/>
    </row>
    <row r="74" spans="1:14" ht="12.95" customHeight="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N74" s="4"/>
    </row>
    <row r="75" spans="1:14" ht="12.95" customHeight="1" x14ac:dyDescent="0.25">
      <c r="N75" s="4"/>
    </row>
    <row r="76" spans="1:14" ht="15.75" x14ac:dyDescent="0.25">
      <c r="A76" s="4"/>
      <c r="B76" s="2" t="s">
        <v>109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8.1" customHeight="1" thickBo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6.5" thickTop="1" x14ac:dyDescent="0.25">
      <c r="A78" s="4"/>
      <c r="B78" s="119"/>
      <c r="C78" s="81"/>
      <c r="D78" s="81"/>
      <c r="E78" s="81" t="s">
        <v>110</v>
      </c>
      <c r="F78" s="81"/>
      <c r="G78" s="81" t="s">
        <v>111</v>
      </c>
      <c r="H78" s="81"/>
      <c r="I78" s="81" t="s">
        <v>89</v>
      </c>
      <c r="J78" s="81"/>
      <c r="K78" s="82"/>
      <c r="L78" s="4"/>
      <c r="M78" s="4"/>
      <c r="N78" s="4"/>
    </row>
    <row r="79" spans="1:14" ht="15.75" x14ac:dyDescent="0.25">
      <c r="A79" s="4"/>
      <c r="B79" s="100" t="s">
        <v>112</v>
      </c>
      <c r="C79" s="101"/>
      <c r="D79" s="101"/>
      <c r="E79" s="101" t="s">
        <v>113</v>
      </c>
      <c r="F79" s="101"/>
      <c r="G79" s="101" t="s">
        <v>92</v>
      </c>
      <c r="H79" s="101"/>
      <c r="I79" s="121">
        <v>13973</v>
      </c>
      <c r="J79" s="121"/>
      <c r="K79" s="122"/>
      <c r="L79" s="4"/>
      <c r="M79" s="4"/>
      <c r="N79" s="4"/>
    </row>
    <row r="80" spans="1:14" ht="15.75" x14ac:dyDescent="0.25">
      <c r="A80" s="4"/>
      <c r="B80" s="100" t="s">
        <v>114</v>
      </c>
      <c r="C80" s="101"/>
      <c r="D80" s="101"/>
      <c r="E80" s="148" t="s">
        <v>24</v>
      </c>
      <c r="F80" s="101"/>
      <c r="G80" s="148" t="s">
        <v>24</v>
      </c>
      <c r="H80" s="101"/>
      <c r="I80" s="148" t="s">
        <v>24</v>
      </c>
      <c r="J80" s="101"/>
      <c r="K80" s="149"/>
      <c r="L80" s="4"/>
      <c r="M80" s="4"/>
      <c r="N80" s="4"/>
    </row>
    <row r="81" spans="1:14" ht="16.5" thickBot="1" x14ac:dyDescent="0.3">
      <c r="A81" s="4"/>
      <c r="B81" s="105" t="s">
        <v>115</v>
      </c>
      <c r="C81" s="106"/>
      <c r="D81" s="106"/>
      <c r="E81" s="150" t="s">
        <v>24</v>
      </c>
      <c r="F81" s="106"/>
      <c r="G81" s="150" t="s">
        <v>24</v>
      </c>
      <c r="H81" s="106"/>
      <c r="I81" s="150" t="s">
        <v>24</v>
      </c>
      <c r="J81" s="106"/>
      <c r="K81" s="151"/>
      <c r="L81" s="4"/>
      <c r="M81" s="4"/>
      <c r="N81" s="4"/>
    </row>
    <row r="82" spans="1:14" ht="16.5" thickTop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.75" x14ac:dyDescent="0.25">
      <c r="A85" s="4"/>
      <c r="B85" s="212" t="s">
        <v>116</v>
      </c>
      <c r="C85" s="21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8.1" customHeight="1" thickBo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33.75" customHeight="1" thickTop="1" x14ac:dyDescent="0.25">
      <c r="A87" s="4"/>
      <c r="B87" s="152" t="s">
        <v>117</v>
      </c>
      <c r="C87" s="154" t="s">
        <v>118</v>
      </c>
      <c r="D87" s="154"/>
      <c r="E87" s="81" t="s">
        <v>119</v>
      </c>
      <c r="F87" s="157" t="s">
        <v>120</v>
      </c>
      <c r="G87" s="81" t="s">
        <v>121</v>
      </c>
      <c r="H87" s="154" t="s">
        <v>169</v>
      </c>
      <c r="I87" s="162" t="s">
        <v>122</v>
      </c>
      <c r="J87" s="163"/>
      <c r="K87" s="154" t="s">
        <v>123</v>
      </c>
      <c r="L87" s="164"/>
    </row>
    <row r="88" spans="1:14" ht="13.5" customHeight="1" x14ac:dyDescent="0.25">
      <c r="A88" s="4"/>
      <c r="B88" s="153"/>
      <c r="C88" s="155"/>
      <c r="D88" s="155"/>
      <c r="E88" s="156"/>
      <c r="F88" s="158"/>
      <c r="G88" s="156"/>
      <c r="H88" s="155"/>
      <c r="I88" s="18" t="s">
        <v>162</v>
      </c>
      <c r="J88" s="19"/>
      <c r="K88" s="155"/>
      <c r="L88" s="165"/>
    </row>
    <row r="89" spans="1:14" ht="20.100000000000001" customHeight="1" x14ac:dyDescent="0.25">
      <c r="A89" s="4"/>
      <c r="B89" s="8">
        <v>1</v>
      </c>
      <c r="C89" s="159" t="s">
        <v>124</v>
      </c>
      <c r="D89" s="160"/>
      <c r="E89" s="101"/>
      <c r="F89" s="9" t="s">
        <v>125</v>
      </c>
      <c r="G89" s="60" t="s">
        <v>156</v>
      </c>
      <c r="H89" s="61">
        <v>35</v>
      </c>
      <c r="I89" s="68" t="s">
        <v>208</v>
      </c>
      <c r="J89" s="70"/>
      <c r="K89" s="101" t="s">
        <v>126</v>
      </c>
      <c r="L89" s="149"/>
    </row>
    <row r="90" spans="1:14" ht="20.100000000000001" customHeight="1" x14ac:dyDescent="0.25">
      <c r="A90" s="4"/>
      <c r="B90" s="8">
        <v>2</v>
      </c>
      <c r="C90" s="159" t="s">
        <v>124</v>
      </c>
      <c r="D90" s="160"/>
      <c r="E90" s="101"/>
      <c r="F90" s="9" t="s">
        <v>125</v>
      </c>
      <c r="G90" s="60" t="s">
        <v>157</v>
      </c>
      <c r="H90" s="61">
        <v>350</v>
      </c>
      <c r="I90" s="68" t="s">
        <v>209</v>
      </c>
      <c r="J90" s="70"/>
      <c r="K90" s="101" t="s">
        <v>126</v>
      </c>
      <c r="L90" s="149"/>
    </row>
    <row r="91" spans="1:14" ht="20.100000000000001" customHeight="1" x14ac:dyDescent="0.25">
      <c r="A91" s="4"/>
      <c r="B91" s="10">
        <v>3</v>
      </c>
      <c r="C91" s="159" t="s">
        <v>124</v>
      </c>
      <c r="D91" s="160"/>
      <c r="E91" s="101"/>
      <c r="F91" s="9" t="s">
        <v>125</v>
      </c>
      <c r="G91" s="60" t="s">
        <v>127</v>
      </c>
      <c r="H91" s="61">
        <v>100</v>
      </c>
      <c r="I91" s="68" t="s">
        <v>210</v>
      </c>
      <c r="J91" s="70"/>
      <c r="K91" s="101" t="s">
        <v>126</v>
      </c>
      <c r="L91" s="149"/>
    </row>
    <row r="92" spans="1:14" ht="20.100000000000001" customHeight="1" x14ac:dyDescent="0.25">
      <c r="A92" s="4"/>
      <c r="B92" s="10">
        <v>4</v>
      </c>
      <c r="C92" s="161" t="s">
        <v>124</v>
      </c>
      <c r="D92" s="161"/>
      <c r="E92" s="101"/>
      <c r="F92" s="9" t="s">
        <v>125</v>
      </c>
      <c r="G92" s="60" t="s">
        <v>128</v>
      </c>
      <c r="H92" s="61">
        <v>5</v>
      </c>
      <c r="I92" s="68" t="s">
        <v>211</v>
      </c>
      <c r="J92" s="70"/>
      <c r="K92" s="101" t="s">
        <v>126</v>
      </c>
      <c r="L92" s="149"/>
    </row>
    <row r="93" spans="1:14" ht="15.75" x14ac:dyDescent="0.25">
      <c r="A93" s="4"/>
      <c r="B93" s="15"/>
      <c r="C93" s="16"/>
      <c r="D93" s="16"/>
      <c r="E93" s="17"/>
      <c r="F93" s="15"/>
      <c r="G93" s="17"/>
      <c r="H93" s="16"/>
      <c r="I93" s="17"/>
      <c r="J93" s="17"/>
      <c r="K93" s="17"/>
      <c r="L93" s="17"/>
    </row>
    <row r="94" spans="1:14" ht="73.5" customHeight="1" x14ac:dyDescent="0.25">
      <c r="A94" s="4"/>
      <c r="B94" s="166" t="s">
        <v>170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4"/>
    </row>
    <row r="95" spans="1:14" ht="15.75" x14ac:dyDescent="0.25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4"/>
    </row>
    <row r="96" spans="1:14" ht="15.75" x14ac:dyDescent="0.25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4"/>
    </row>
    <row r="97" spans="1:16" ht="15.75" x14ac:dyDescent="0.25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4"/>
    </row>
    <row r="98" spans="1:16" ht="15.75" x14ac:dyDescent="0.25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4"/>
    </row>
    <row r="99" spans="1:16" ht="15" customHeight="1" x14ac:dyDescent="0.25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4"/>
    </row>
    <row r="100" spans="1:16" ht="15" customHeight="1" x14ac:dyDescent="0.25">
      <c r="A100" s="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4"/>
    </row>
    <row r="101" spans="1:16" ht="15" customHeight="1" x14ac:dyDescent="0.25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4"/>
    </row>
    <row r="102" spans="1:16" ht="15" customHeight="1" x14ac:dyDescent="0.25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4"/>
    </row>
    <row r="103" spans="1:16" ht="30" customHeight="1" x14ac:dyDescent="0.25">
      <c r="A103" s="4"/>
      <c r="B103" s="11"/>
      <c r="C103" s="62" t="s">
        <v>189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11"/>
      <c r="N103" s="4"/>
    </row>
    <row r="104" spans="1:16" ht="12.95" customHeight="1" x14ac:dyDescent="0.25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4"/>
    </row>
    <row r="105" spans="1:16" ht="12.95" customHeight="1" x14ac:dyDescent="0.25">
      <c r="A105" s="4"/>
      <c r="B105" s="11"/>
      <c r="C105" s="11"/>
      <c r="D105" s="21"/>
      <c r="E105" s="21"/>
      <c r="F105" s="21"/>
      <c r="G105" s="11"/>
      <c r="H105" s="11"/>
      <c r="I105" s="11"/>
      <c r="J105" s="11"/>
      <c r="K105" s="11"/>
      <c r="L105" s="11"/>
      <c r="M105" s="11"/>
      <c r="N105" s="4"/>
    </row>
    <row r="106" spans="1:16" ht="15.75" x14ac:dyDescent="0.25">
      <c r="A106" s="4"/>
      <c r="B106" s="2" t="s">
        <v>148</v>
      </c>
      <c r="C106" s="4"/>
      <c r="D106" s="21"/>
      <c r="E106" s="21"/>
      <c r="F106" s="21"/>
      <c r="G106" s="4"/>
      <c r="H106" s="4"/>
      <c r="I106" s="4"/>
      <c r="J106" s="4"/>
      <c r="K106" s="4"/>
      <c r="L106" s="4"/>
      <c r="M106" s="4"/>
      <c r="N106" s="4"/>
    </row>
    <row r="107" spans="1:16" ht="8.1" customHeight="1" thickBo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6" ht="63.75" thickTop="1" x14ac:dyDescent="0.25">
      <c r="A108" s="4"/>
      <c r="B108" s="167" t="s">
        <v>129</v>
      </c>
      <c r="C108" s="163"/>
      <c r="D108" s="81" t="s">
        <v>130</v>
      </c>
      <c r="E108" s="81"/>
      <c r="F108" s="12" t="s">
        <v>131</v>
      </c>
      <c r="G108" s="154" t="s">
        <v>132</v>
      </c>
      <c r="H108" s="154"/>
      <c r="I108" s="154" t="s">
        <v>133</v>
      </c>
      <c r="J108" s="154"/>
      <c r="K108" s="81" t="s">
        <v>134</v>
      </c>
      <c r="L108" s="81"/>
      <c r="M108" s="81"/>
      <c r="N108" s="81"/>
      <c r="O108" s="81"/>
      <c r="P108" s="82"/>
    </row>
    <row r="109" spans="1:16" ht="18" customHeight="1" x14ac:dyDescent="0.25">
      <c r="A109" s="4"/>
      <c r="B109" s="168">
        <v>1</v>
      </c>
      <c r="C109" s="83"/>
      <c r="D109" s="83">
        <v>2</v>
      </c>
      <c r="E109" s="83"/>
      <c r="F109" s="13">
        <v>3</v>
      </c>
      <c r="G109" s="83">
        <v>4</v>
      </c>
      <c r="H109" s="83"/>
      <c r="I109" s="83">
        <v>5</v>
      </c>
      <c r="J109" s="83"/>
      <c r="K109" s="83">
        <v>6</v>
      </c>
      <c r="L109" s="83"/>
      <c r="M109" s="83"/>
      <c r="N109" s="83"/>
      <c r="O109" s="83"/>
      <c r="P109" s="84"/>
    </row>
    <row r="110" spans="1:16" ht="18" customHeight="1" x14ac:dyDescent="0.25">
      <c r="A110" s="4"/>
      <c r="B110" s="169" t="s">
        <v>168</v>
      </c>
      <c r="C110" s="160"/>
      <c r="D110" s="159" t="s">
        <v>158</v>
      </c>
      <c r="E110" s="160"/>
      <c r="F110" s="161" t="s">
        <v>159</v>
      </c>
      <c r="G110" s="72" t="s">
        <v>135</v>
      </c>
      <c r="H110" s="72"/>
      <c r="I110" s="72" t="s">
        <v>136</v>
      </c>
      <c r="J110" s="72"/>
      <c r="K110" s="85" t="s">
        <v>190</v>
      </c>
      <c r="L110" s="85"/>
      <c r="M110" s="85"/>
      <c r="N110" s="85"/>
      <c r="O110" s="85"/>
      <c r="P110" s="86"/>
    </row>
    <row r="111" spans="1:16" ht="18" customHeight="1" x14ac:dyDescent="0.25">
      <c r="A111" s="4"/>
      <c r="B111" s="170"/>
      <c r="C111" s="171"/>
      <c r="D111" s="174"/>
      <c r="E111" s="171"/>
      <c r="F111" s="161"/>
      <c r="G111" s="72" t="s">
        <v>137</v>
      </c>
      <c r="H111" s="72"/>
      <c r="I111" s="72">
        <v>60</v>
      </c>
      <c r="J111" s="72"/>
      <c r="K111" s="85" t="s">
        <v>191</v>
      </c>
      <c r="L111" s="85"/>
      <c r="M111" s="85"/>
      <c r="N111" s="85"/>
      <c r="O111" s="85"/>
      <c r="P111" s="86"/>
    </row>
    <row r="112" spans="1:16" ht="18" customHeight="1" x14ac:dyDescent="0.25">
      <c r="A112" s="4"/>
      <c r="B112" s="170"/>
      <c r="C112" s="171"/>
      <c r="D112" s="174"/>
      <c r="E112" s="171"/>
      <c r="F112" s="161"/>
      <c r="G112" s="72" t="s">
        <v>138</v>
      </c>
      <c r="H112" s="72"/>
      <c r="I112" s="68">
        <v>25</v>
      </c>
      <c r="J112" s="70"/>
      <c r="K112" s="85" t="s">
        <v>192</v>
      </c>
      <c r="L112" s="85"/>
      <c r="M112" s="85"/>
      <c r="N112" s="85"/>
      <c r="O112" s="85"/>
      <c r="P112" s="86"/>
    </row>
    <row r="113" spans="1:16" ht="18" customHeight="1" x14ac:dyDescent="0.25">
      <c r="A113" s="4"/>
      <c r="B113" s="170"/>
      <c r="C113" s="171"/>
      <c r="D113" s="174"/>
      <c r="E113" s="171"/>
      <c r="F113" s="161"/>
      <c r="G113" s="72" t="s">
        <v>139</v>
      </c>
      <c r="H113" s="72"/>
      <c r="I113" s="68">
        <v>125</v>
      </c>
      <c r="J113" s="70"/>
      <c r="K113" s="85" t="s">
        <v>193</v>
      </c>
      <c r="L113" s="85"/>
      <c r="M113" s="85"/>
      <c r="N113" s="85"/>
      <c r="O113" s="85"/>
      <c r="P113" s="86"/>
    </row>
    <row r="114" spans="1:16" ht="18" customHeight="1" x14ac:dyDescent="0.25">
      <c r="A114" s="4"/>
      <c r="B114" s="170"/>
      <c r="C114" s="171"/>
      <c r="D114" s="174"/>
      <c r="E114" s="171"/>
      <c r="F114" s="161"/>
      <c r="G114" s="72" t="s">
        <v>147</v>
      </c>
      <c r="H114" s="72"/>
      <c r="I114" s="68">
        <v>15</v>
      </c>
      <c r="J114" s="70"/>
      <c r="K114" s="85" t="s">
        <v>194</v>
      </c>
      <c r="L114" s="85"/>
      <c r="M114" s="85"/>
      <c r="N114" s="85"/>
      <c r="O114" s="85"/>
      <c r="P114" s="86"/>
    </row>
    <row r="115" spans="1:16" ht="18" customHeight="1" x14ac:dyDescent="0.25">
      <c r="A115" s="4"/>
      <c r="B115" s="170"/>
      <c r="C115" s="171"/>
      <c r="D115" s="174"/>
      <c r="E115" s="171"/>
      <c r="F115" s="161"/>
      <c r="G115" s="72" t="s">
        <v>140</v>
      </c>
      <c r="H115" s="72"/>
      <c r="I115" s="68">
        <v>2</v>
      </c>
      <c r="J115" s="70"/>
      <c r="K115" s="85" t="s">
        <v>195</v>
      </c>
      <c r="L115" s="85"/>
      <c r="M115" s="85"/>
      <c r="N115" s="85"/>
      <c r="O115" s="85"/>
      <c r="P115" s="86"/>
    </row>
    <row r="116" spans="1:16" ht="18" customHeight="1" x14ac:dyDescent="0.25">
      <c r="A116" s="4"/>
      <c r="B116" s="170"/>
      <c r="C116" s="171"/>
      <c r="D116" s="174"/>
      <c r="E116" s="171"/>
      <c r="F116" s="176"/>
      <c r="G116" s="68" t="s">
        <v>160</v>
      </c>
      <c r="H116" s="70"/>
      <c r="I116" s="68" t="s">
        <v>161</v>
      </c>
      <c r="J116" s="70"/>
      <c r="K116" s="85" t="s">
        <v>196</v>
      </c>
      <c r="L116" s="85"/>
      <c r="M116" s="85"/>
      <c r="N116" s="85"/>
      <c r="O116" s="85"/>
      <c r="P116" s="86"/>
    </row>
    <row r="117" spans="1:16" ht="21" customHeight="1" thickBot="1" x14ac:dyDescent="0.3">
      <c r="A117" s="4"/>
      <c r="B117" s="172"/>
      <c r="C117" s="173"/>
      <c r="D117" s="175"/>
      <c r="E117" s="173"/>
      <c r="F117" s="177"/>
      <c r="G117" s="180" t="s">
        <v>163</v>
      </c>
      <c r="H117" s="181"/>
      <c r="I117" s="182">
        <v>2000</v>
      </c>
      <c r="J117" s="183"/>
      <c r="K117" s="178" t="s">
        <v>197</v>
      </c>
      <c r="L117" s="178"/>
      <c r="M117" s="178"/>
      <c r="N117" s="178"/>
      <c r="O117" s="178"/>
      <c r="P117" s="179"/>
    </row>
    <row r="118" spans="1:16" ht="15.6" customHeight="1" thickTop="1" x14ac:dyDescent="0.25">
      <c r="M118" s="4"/>
      <c r="N118" s="4"/>
    </row>
    <row r="119" spans="1:16" ht="15.75" x14ac:dyDescent="0.25">
      <c r="A119" s="4"/>
      <c r="B119" s="2" t="s">
        <v>141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6" ht="8.1" customHeight="1" thickBo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6" ht="47.25" customHeight="1" x14ac:dyDescent="0.25">
      <c r="A121" s="4"/>
      <c r="B121" s="191" t="s">
        <v>142</v>
      </c>
      <c r="C121" s="192"/>
      <c r="D121" s="192" t="s">
        <v>143</v>
      </c>
      <c r="E121" s="192"/>
      <c r="F121" s="192"/>
      <c r="G121" s="192" t="s">
        <v>165</v>
      </c>
      <c r="H121" s="192"/>
      <c r="I121" s="194" t="s">
        <v>144</v>
      </c>
      <c r="J121" s="194"/>
      <c r="K121" s="194"/>
      <c r="L121" s="194"/>
      <c r="M121" s="194"/>
      <c r="N121" s="195"/>
    </row>
    <row r="122" spans="1:16" ht="15.75" x14ac:dyDescent="0.25">
      <c r="A122" s="4"/>
      <c r="B122" s="193"/>
      <c r="C122" s="155"/>
      <c r="D122" s="155"/>
      <c r="E122" s="155"/>
      <c r="F122" s="155"/>
      <c r="G122" s="196" t="s">
        <v>145</v>
      </c>
      <c r="H122" s="155"/>
      <c r="I122" s="156" t="s">
        <v>167</v>
      </c>
      <c r="J122" s="156"/>
      <c r="K122" s="156"/>
      <c r="L122" s="156" t="s">
        <v>166</v>
      </c>
      <c r="M122" s="156"/>
      <c r="N122" s="197"/>
    </row>
    <row r="123" spans="1:16" ht="12.75" customHeight="1" x14ac:dyDescent="0.25">
      <c r="A123" s="4"/>
      <c r="B123" s="199">
        <v>1</v>
      </c>
      <c r="C123" s="200"/>
      <c r="D123" s="200">
        <v>2</v>
      </c>
      <c r="E123" s="200"/>
      <c r="F123" s="200"/>
      <c r="G123" s="200">
        <v>3</v>
      </c>
      <c r="H123" s="200"/>
      <c r="I123" s="200">
        <v>4</v>
      </c>
      <c r="J123" s="200"/>
      <c r="K123" s="200"/>
      <c r="L123" s="200">
        <v>5</v>
      </c>
      <c r="M123" s="200"/>
      <c r="N123" s="201"/>
    </row>
    <row r="124" spans="1:16" ht="20.100000000000001" customHeight="1" x14ac:dyDescent="0.25">
      <c r="A124" s="4"/>
      <c r="B124" s="185" t="s">
        <v>164</v>
      </c>
      <c r="C124" s="161"/>
      <c r="D124" s="101" t="s">
        <v>146</v>
      </c>
      <c r="E124" s="101"/>
      <c r="F124" s="101"/>
      <c r="G124" s="184" t="s">
        <v>177</v>
      </c>
      <c r="H124" s="184"/>
      <c r="I124" s="72">
        <v>20</v>
      </c>
      <c r="J124" s="72"/>
      <c r="K124" s="72"/>
      <c r="L124" s="72">
        <v>19</v>
      </c>
      <c r="M124" s="72"/>
      <c r="N124" s="73"/>
    </row>
    <row r="125" spans="1:16" ht="20.100000000000001" customHeight="1" x14ac:dyDescent="0.25">
      <c r="A125" s="4"/>
      <c r="B125" s="185"/>
      <c r="C125" s="161"/>
      <c r="D125" s="101" t="s">
        <v>138</v>
      </c>
      <c r="E125" s="101"/>
      <c r="F125" s="101"/>
      <c r="G125" s="184" t="s">
        <v>175</v>
      </c>
      <c r="H125" s="184"/>
      <c r="I125" s="72">
        <v>4</v>
      </c>
      <c r="J125" s="72"/>
      <c r="K125" s="72"/>
      <c r="L125" s="72">
        <v>4</v>
      </c>
      <c r="M125" s="72"/>
      <c r="N125" s="73"/>
    </row>
    <row r="126" spans="1:16" ht="20.100000000000001" customHeight="1" x14ac:dyDescent="0.25">
      <c r="A126" s="4"/>
      <c r="B126" s="185"/>
      <c r="C126" s="161"/>
      <c r="D126" s="101" t="s">
        <v>201</v>
      </c>
      <c r="E126" s="101"/>
      <c r="F126" s="101"/>
      <c r="G126" s="184" t="s">
        <v>176</v>
      </c>
      <c r="H126" s="184"/>
      <c r="I126" s="72" t="s">
        <v>198</v>
      </c>
      <c r="J126" s="72"/>
      <c r="K126" s="72"/>
      <c r="L126" s="72" t="s">
        <v>198</v>
      </c>
      <c r="M126" s="72"/>
      <c r="N126" s="73"/>
    </row>
    <row r="127" spans="1:16" ht="20.100000000000001" customHeight="1" x14ac:dyDescent="0.25">
      <c r="A127" s="4"/>
      <c r="B127" s="185"/>
      <c r="C127" s="161"/>
      <c r="D127" s="63" t="s">
        <v>202</v>
      </c>
      <c r="E127" s="64"/>
      <c r="F127" s="65"/>
      <c r="G127" s="66" t="s">
        <v>204</v>
      </c>
      <c r="H127" s="67"/>
      <c r="I127" s="68" t="s">
        <v>205</v>
      </c>
      <c r="J127" s="69"/>
      <c r="K127" s="70"/>
      <c r="L127" s="68" t="s">
        <v>204</v>
      </c>
      <c r="M127" s="69"/>
      <c r="N127" s="71"/>
    </row>
    <row r="128" spans="1:16" ht="20.100000000000001" customHeight="1" x14ac:dyDescent="0.25">
      <c r="A128" s="4"/>
      <c r="B128" s="185"/>
      <c r="C128" s="161"/>
      <c r="D128" s="101" t="s">
        <v>147</v>
      </c>
      <c r="E128" s="101"/>
      <c r="F128" s="101"/>
      <c r="G128" s="184" t="s">
        <v>178</v>
      </c>
      <c r="H128" s="184"/>
      <c r="I128" s="72" t="s">
        <v>199</v>
      </c>
      <c r="J128" s="72"/>
      <c r="K128" s="72"/>
      <c r="L128" s="72" t="s">
        <v>206</v>
      </c>
      <c r="M128" s="72"/>
      <c r="N128" s="73"/>
    </row>
    <row r="129" spans="1:14" ht="20.100000000000001" customHeight="1" x14ac:dyDescent="0.25">
      <c r="A129" s="4"/>
      <c r="B129" s="186"/>
      <c r="C129" s="176"/>
      <c r="D129" s="63" t="s">
        <v>203</v>
      </c>
      <c r="E129" s="64"/>
      <c r="F129" s="65"/>
      <c r="G129" s="66" t="s">
        <v>184</v>
      </c>
      <c r="H129" s="67"/>
      <c r="I129" s="68" t="s">
        <v>205</v>
      </c>
      <c r="J129" s="69"/>
      <c r="K129" s="70"/>
      <c r="L129" s="68" t="s">
        <v>184</v>
      </c>
      <c r="M129" s="69"/>
      <c r="N129" s="71"/>
    </row>
    <row r="130" spans="1:14" ht="20.100000000000001" customHeight="1" thickBot="1" x14ac:dyDescent="0.3">
      <c r="A130" s="4"/>
      <c r="B130" s="187"/>
      <c r="C130" s="188"/>
      <c r="D130" s="202" t="s">
        <v>135</v>
      </c>
      <c r="E130" s="202"/>
      <c r="F130" s="202"/>
      <c r="G130" s="198"/>
      <c r="H130" s="198"/>
      <c r="I130" s="189" t="s">
        <v>200</v>
      </c>
      <c r="J130" s="189"/>
      <c r="K130" s="189"/>
      <c r="L130" s="189" t="s">
        <v>200</v>
      </c>
      <c r="M130" s="189"/>
      <c r="N130" s="190"/>
    </row>
    <row r="131" spans="1:14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</sheetData>
  <mergeCells count="211">
    <mergeCell ref="D124:F124"/>
    <mergeCell ref="D130:F130"/>
    <mergeCell ref="I130:K130"/>
    <mergeCell ref="G124:H124"/>
    <mergeCell ref="I124:K124"/>
    <mergeCell ref="D125:F125"/>
    <mergeCell ref="I125:K125"/>
    <mergeCell ref="D126:F126"/>
    <mergeCell ref="I126:K126"/>
    <mergeCell ref="D128:F128"/>
    <mergeCell ref="G128:H128"/>
    <mergeCell ref="I128:K128"/>
    <mergeCell ref="G113:H113"/>
    <mergeCell ref="I113:J113"/>
    <mergeCell ref="G114:H114"/>
    <mergeCell ref="I114:J114"/>
    <mergeCell ref="G125:H125"/>
    <mergeCell ref="G126:H126"/>
    <mergeCell ref="B124:C130"/>
    <mergeCell ref="L124:N124"/>
    <mergeCell ref="L125:N125"/>
    <mergeCell ref="L126:N126"/>
    <mergeCell ref="L130:N130"/>
    <mergeCell ref="B121:C122"/>
    <mergeCell ref="D121:F122"/>
    <mergeCell ref="G121:H121"/>
    <mergeCell ref="I121:N121"/>
    <mergeCell ref="G122:H122"/>
    <mergeCell ref="I122:K122"/>
    <mergeCell ref="L122:N122"/>
    <mergeCell ref="G130:H130"/>
    <mergeCell ref="B123:C123"/>
    <mergeCell ref="D123:F123"/>
    <mergeCell ref="G123:H123"/>
    <mergeCell ref="I123:K123"/>
    <mergeCell ref="L123:N123"/>
    <mergeCell ref="B94:M94"/>
    <mergeCell ref="C103:L103"/>
    <mergeCell ref="B108:C108"/>
    <mergeCell ref="D108:E108"/>
    <mergeCell ref="G108:H108"/>
    <mergeCell ref="I108:J108"/>
    <mergeCell ref="G111:H111"/>
    <mergeCell ref="I111:J111"/>
    <mergeCell ref="G112:H112"/>
    <mergeCell ref="I112:J112"/>
    <mergeCell ref="B109:C109"/>
    <mergeCell ref="D109:E109"/>
    <mergeCell ref="G109:H109"/>
    <mergeCell ref="I109:J109"/>
    <mergeCell ref="B110:C117"/>
    <mergeCell ref="D110:E117"/>
    <mergeCell ref="F110:F117"/>
    <mergeCell ref="G110:H110"/>
    <mergeCell ref="I110:J110"/>
    <mergeCell ref="K117:P117"/>
    <mergeCell ref="G115:H115"/>
    <mergeCell ref="I115:J115"/>
    <mergeCell ref="G117:H117"/>
    <mergeCell ref="I117:J117"/>
    <mergeCell ref="C92:D92"/>
    <mergeCell ref="I92:J92"/>
    <mergeCell ref="K92:L92"/>
    <mergeCell ref="I87:J87"/>
    <mergeCell ref="K87:L88"/>
    <mergeCell ref="C89:D89"/>
    <mergeCell ref="E89:E92"/>
    <mergeCell ref="I89:J89"/>
    <mergeCell ref="K89:L89"/>
    <mergeCell ref="C90:D90"/>
    <mergeCell ref="I90:J90"/>
    <mergeCell ref="K90:L90"/>
    <mergeCell ref="B87:B88"/>
    <mergeCell ref="C87:D88"/>
    <mergeCell ref="E87:E88"/>
    <mergeCell ref="F87:F88"/>
    <mergeCell ref="G87:G88"/>
    <mergeCell ref="H87:H88"/>
    <mergeCell ref="C91:D91"/>
    <mergeCell ref="I91:J91"/>
    <mergeCell ref="K91:L91"/>
    <mergeCell ref="I80:K80"/>
    <mergeCell ref="B81:D81"/>
    <mergeCell ref="E81:F81"/>
    <mergeCell ref="G81:H81"/>
    <mergeCell ref="I81:K81"/>
    <mergeCell ref="B78:D78"/>
    <mergeCell ref="E78:F78"/>
    <mergeCell ref="G78:H78"/>
    <mergeCell ref="I78:K78"/>
    <mergeCell ref="B79:D79"/>
    <mergeCell ref="E79:F79"/>
    <mergeCell ref="G79:H79"/>
    <mergeCell ref="I79:K79"/>
    <mergeCell ref="B80:D80"/>
    <mergeCell ref="E80:F80"/>
    <mergeCell ref="G80:H80"/>
    <mergeCell ref="B68:F68"/>
    <mergeCell ref="H68:I68"/>
    <mergeCell ref="J68:K68"/>
    <mergeCell ref="B69:F69"/>
    <mergeCell ref="H69:I69"/>
    <mergeCell ref="J69:K69"/>
    <mergeCell ref="B66:F66"/>
    <mergeCell ref="H66:I66"/>
    <mergeCell ref="J66:K66"/>
    <mergeCell ref="B67:F67"/>
    <mergeCell ref="H67:I67"/>
    <mergeCell ref="J67:K67"/>
    <mergeCell ref="B64:F64"/>
    <mergeCell ref="H64:I64"/>
    <mergeCell ref="J64:K64"/>
    <mergeCell ref="B65:F65"/>
    <mergeCell ref="H65:I65"/>
    <mergeCell ref="J65:K65"/>
    <mergeCell ref="B62:F62"/>
    <mergeCell ref="H62:I62"/>
    <mergeCell ref="J62:K62"/>
    <mergeCell ref="B63:F63"/>
    <mergeCell ref="H63:I63"/>
    <mergeCell ref="J63:K63"/>
    <mergeCell ref="B60:F60"/>
    <mergeCell ref="H60:I60"/>
    <mergeCell ref="J60:K60"/>
    <mergeCell ref="B61:F61"/>
    <mergeCell ref="H61:I61"/>
    <mergeCell ref="J61:K61"/>
    <mergeCell ref="B55:F55"/>
    <mergeCell ref="G55:H55"/>
    <mergeCell ref="I55:K55"/>
    <mergeCell ref="B56:F56"/>
    <mergeCell ref="G56:H56"/>
    <mergeCell ref="I56:K56"/>
    <mergeCell ref="B53:F53"/>
    <mergeCell ref="G53:H53"/>
    <mergeCell ref="I53:K53"/>
    <mergeCell ref="B54:F54"/>
    <mergeCell ref="G54:H54"/>
    <mergeCell ref="I54:K54"/>
    <mergeCell ref="B47:C47"/>
    <mergeCell ref="D47:E47"/>
    <mergeCell ref="F47:H47"/>
    <mergeCell ref="I47:K47"/>
    <mergeCell ref="B48:C48"/>
    <mergeCell ref="D48:E48"/>
    <mergeCell ref="F48:H48"/>
    <mergeCell ref="I48:K48"/>
    <mergeCell ref="G17:K17"/>
    <mergeCell ref="B18:F18"/>
    <mergeCell ref="G18:K18"/>
    <mergeCell ref="B41:F41"/>
    <mergeCell ref="G41:H41"/>
    <mergeCell ref="I41:K41"/>
    <mergeCell ref="B42:F42"/>
    <mergeCell ref="G42:H42"/>
    <mergeCell ref="I42:K42"/>
    <mergeCell ref="B22:F22"/>
    <mergeCell ref="G22:K22"/>
    <mergeCell ref="B23:F23"/>
    <mergeCell ref="G23:K23"/>
    <mergeCell ref="B40:F40"/>
    <mergeCell ref="G40:H40"/>
    <mergeCell ref="I40:K40"/>
    <mergeCell ref="K115:P115"/>
    <mergeCell ref="K116:P116"/>
    <mergeCell ref="B13:F13"/>
    <mergeCell ref="G13:K13"/>
    <mergeCell ref="B14:F14"/>
    <mergeCell ref="G14:K14"/>
    <mergeCell ref="B15:F15"/>
    <mergeCell ref="G15:K15"/>
    <mergeCell ref="B10:F10"/>
    <mergeCell ref="G10:K10"/>
    <mergeCell ref="B11:F11"/>
    <mergeCell ref="G11:H11"/>
    <mergeCell ref="I11:K11"/>
    <mergeCell ref="B12:F12"/>
    <mergeCell ref="G12:K12"/>
    <mergeCell ref="B19:F19"/>
    <mergeCell ref="G19:K19"/>
    <mergeCell ref="B20:F20"/>
    <mergeCell ref="G20:K20"/>
    <mergeCell ref="B21:F21"/>
    <mergeCell ref="G21:K21"/>
    <mergeCell ref="B16:F16"/>
    <mergeCell ref="G16:K16"/>
    <mergeCell ref="B17:F17"/>
    <mergeCell ref="C4:K4"/>
    <mergeCell ref="D127:F127"/>
    <mergeCell ref="G127:H127"/>
    <mergeCell ref="I127:K127"/>
    <mergeCell ref="L127:N127"/>
    <mergeCell ref="D129:F129"/>
    <mergeCell ref="G129:H129"/>
    <mergeCell ref="I129:K129"/>
    <mergeCell ref="L129:N129"/>
    <mergeCell ref="L128:N128"/>
    <mergeCell ref="B7:K7"/>
    <mergeCell ref="B8:F8"/>
    <mergeCell ref="G8:K8"/>
    <mergeCell ref="B9:F9"/>
    <mergeCell ref="G9:K9"/>
    <mergeCell ref="G116:H116"/>
    <mergeCell ref="I116:J116"/>
    <mergeCell ref="K108:P108"/>
    <mergeCell ref="K109:P109"/>
    <mergeCell ref="K110:P110"/>
    <mergeCell ref="K111:P111"/>
    <mergeCell ref="K112:P112"/>
    <mergeCell ref="K113:P113"/>
    <mergeCell ref="K114:P114"/>
  </mergeCells>
  <hyperlinks>
    <hyperlink ref="G23" r:id="rId1" xr:uid="{00000000-0004-0000-0000-000000000000}"/>
  </hyperlinks>
  <pageMargins left="0.17" right="0.16" top="0.16" bottom="0.16" header="0.16" footer="0.16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6"/>
  <sheetViews>
    <sheetView tabSelected="1" topLeftCell="C1" zoomScale="120" zoomScaleNormal="120" workbookViewId="0">
      <selection activeCell="I89" sqref="I89"/>
    </sheetView>
  </sheetViews>
  <sheetFormatPr defaultRowHeight="15" x14ac:dyDescent="0.25"/>
  <cols>
    <col min="1" max="1" width="3" style="23" customWidth="1"/>
    <col min="2" max="2" width="18.28515625" style="23" customWidth="1"/>
    <col min="3" max="3" width="31.42578125" style="23" customWidth="1"/>
    <col min="4" max="4" width="9.7109375" style="23" customWidth="1"/>
    <col min="5" max="5" width="10.28515625" style="23" customWidth="1"/>
    <col min="6" max="6" width="8.42578125" style="23" customWidth="1"/>
    <col min="7" max="7" width="6.5703125" style="23" customWidth="1"/>
    <col min="8" max="8" width="7.140625" style="23" customWidth="1"/>
    <col min="9" max="9" width="28" style="23" customWidth="1"/>
    <col min="10" max="10" width="6.7109375" style="23" customWidth="1"/>
    <col min="11" max="11" width="7" style="23" customWidth="1"/>
    <col min="12" max="12" width="30.140625" style="23" customWidth="1"/>
    <col min="13" max="13" width="7" style="23" customWidth="1"/>
    <col min="14" max="16384" width="9.140625" style="23"/>
  </cols>
  <sheetData>
    <row r="1" spans="1:13" ht="26.25" customHeight="1" x14ac:dyDescent="0.25"/>
    <row r="2" spans="1:13" ht="21" customHeight="1" x14ac:dyDescent="0.25"/>
    <row r="3" spans="1:13" ht="31.5" customHeight="1" x14ac:dyDescent="0.25">
      <c r="C3" s="205" t="s">
        <v>189</v>
      </c>
      <c r="D3" s="205"/>
      <c r="E3" s="205"/>
      <c r="F3" s="205"/>
      <c r="G3" s="205"/>
      <c r="H3" s="205"/>
      <c r="I3" s="205"/>
      <c r="J3" s="205"/>
      <c r="K3" s="205"/>
      <c r="L3" s="205"/>
    </row>
    <row r="4" spans="1:13" ht="18.75" customHeight="1" x14ac:dyDescent="0.25">
      <c r="D4" s="57"/>
      <c r="E4" s="57"/>
      <c r="F4" s="57"/>
      <c r="G4" s="57"/>
      <c r="H4" s="57"/>
      <c r="I4" s="57"/>
      <c r="J4" s="57"/>
      <c r="K4" s="57"/>
    </row>
    <row r="5" spans="1:13" ht="18.75" customHeight="1" x14ac:dyDescent="0.25"/>
    <row r="6" spans="1:13" ht="27" customHeight="1" x14ac:dyDescent="0.25">
      <c r="B6" s="35" t="s">
        <v>0</v>
      </c>
      <c r="C6" s="35"/>
      <c r="D6" s="35"/>
      <c r="E6" s="35"/>
      <c r="F6" s="35"/>
    </row>
    <row r="7" spans="1:13" ht="16.5" customHeight="1" thickBot="1" x14ac:dyDescent="0.3"/>
    <row r="8" spans="1:13" ht="35.25" customHeight="1" x14ac:dyDescent="0.25">
      <c r="A8" s="206" t="s">
        <v>1</v>
      </c>
      <c r="B8" s="208" t="s">
        <v>2</v>
      </c>
      <c r="C8" s="208" t="s">
        <v>3</v>
      </c>
      <c r="D8" s="210" t="s">
        <v>4</v>
      </c>
      <c r="E8" s="208" t="s">
        <v>8</v>
      </c>
      <c r="F8" s="208"/>
      <c r="G8" s="208" t="s">
        <v>7</v>
      </c>
      <c r="H8" s="208"/>
      <c r="I8" s="208"/>
      <c r="J8" s="208" t="s">
        <v>9</v>
      </c>
      <c r="K8" s="208"/>
      <c r="L8" s="208"/>
      <c r="M8" s="203" t="s">
        <v>10</v>
      </c>
    </row>
    <row r="9" spans="1:13" ht="60" customHeight="1" x14ac:dyDescent="0.25">
      <c r="A9" s="207"/>
      <c r="B9" s="209"/>
      <c r="C9" s="209"/>
      <c r="D9" s="211"/>
      <c r="E9" s="59" t="s">
        <v>21</v>
      </c>
      <c r="F9" s="58" t="s">
        <v>5</v>
      </c>
      <c r="G9" s="59" t="s">
        <v>6</v>
      </c>
      <c r="H9" s="58" t="s">
        <v>5</v>
      </c>
      <c r="I9" s="59" t="s">
        <v>23</v>
      </c>
      <c r="J9" s="59" t="s">
        <v>6</v>
      </c>
      <c r="K9" s="58" t="s">
        <v>5</v>
      </c>
      <c r="L9" s="59" t="s">
        <v>22</v>
      </c>
      <c r="M9" s="204"/>
    </row>
    <row r="10" spans="1:13" ht="26.85" customHeight="1" x14ac:dyDescent="0.25">
      <c r="A10" s="36">
        <v>1</v>
      </c>
      <c r="B10" s="24" t="s">
        <v>29</v>
      </c>
      <c r="C10" s="25" t="s">
        <v>11</v>
      </c>
      <c r="D10" s="25" t="s">
        <v>15</v>
      </c>
      <c r="E10" s="26">
        <v>0</v>
      </c>
      <c r="F10" s="26">
        <f>E10</f>
        <v>0</v>
      </c>
      <c r="G10" s="26">
        <v>0</v>
      </c>
      <c r="H10" s="26">
        <f>G10</f>
        <v>0</v>
      </c>
      <c r="I10" s="27" t="s">
        <v>24</v>
      </c>
      <c r="J10" s="26">
        <v>0</v>
      </c>
      <c r="K10" s="26">
        <f t="shared" ref="K10:K18" si="0">J10</f>
        <v>0</v>
      </c>
      <c r="L10" s="27" t="s">
        <v>24</v>
      </c>
      <c r="M10" s="32">
        <f>(740+F10)-H10-K10</f>
        <v>740</v>
      </c>
    </row>
    <row r="11" spans="1:13" ht="26.85" customHeight="1" x14ac:dyDescent="0.25">
      <c r="A11" s="36">
        <v>2</v>
      </c>
      <c r="B11" s="24" t="s">
        <v>29</v>
      </c>
      <c r="C11" s="25" t="s">
        <v>171</v>
      </c>
      <c r="D11" s="25" t="s">
        <v>172</v>
      </c>
      <c r="E11" s="26">
        <v>0</v>
      </c>
      <c r="F11" s="26">
        <f>E11</f>
        <v>0</v>
      </c>
      <c r="G11" s="26">
        <v>0</v>
      </c>
      <c r="H11" s="26">
        <f>G11</f>
        <v>0</v>
      </c>
      <c r="I11" s="27" t="s">
        <v>24</v>
      </c>
      <c r="J11" s="26">
        <v>0</v>
      </c>
      <c r="K11" s="26">
        <f t="shared" ref="K11" si="1">J11</f>
        <v>0</v>
      </c>
      <c r="L11" s="27" t="s">
        <v>24</v>
      </c>
      <c r="M11" s="32">
        <f>(0+F11)-H11-K11</f>
        <v>0</v>
      </c>
    </row>
    <row r="12" spans="1:13" ht="26.85" customHeight="1" x14ac:dyDescent="0.25">
      <c r="A12" s="36">
        <v>3</v>
      </c>
      <c r="B12" s="24" t="s">
        <v>29</v>
      </c>
      <c r="C12" s="25" t="s">
        <v>12</v>
      </c>
      <c r="D12" s="25" t="s">
        <v>16</v>
      </c>
      <c r="E12" s="26">
        <f>2.553</f>
        <v>2.5529999999999999</v>
      </c>
      <c r="F12" s="26">
        <f>E12</f>
        <v>2.5529999999999999</v>
      </c>
      <c r="G12" s="28">
        <f>2.553</f>
        <v>2.5529999999999999</v>
      </c>
      <c r="H12" s="26">
        <f>G12</f>
        <v>2.5529999999999999</v>
      </c>
      <c r="I12" s="25" t="s">
        <v>185</v>
      </c>
      <c r="J12" s="26">
        <v>0</v>
      </c>
      <c r="K12" s="26">
        <f t="shared" si="0"/>
        <v>0</v>
      </c>
      <c r="L12" s="27" t="s">
        <v>24</v>
      </c>
      <c r="M12" s="32">
        <f t="shared" ref="M12:M19" si="2">F12-H12-K12</f>
        <v>0</v>
      </c>
    </row>
    <row r="13" spans="1:13" ht="26.85" customHeight="1" x14ac:dyDescent="0.25">
      <c r="A13" s="36">
        <v>4</v>
      </c>
      <c r="B13" s="24" t="s">
        <v>29</v>
      </c>
      <c r="C13" s="25" t="s">
        <v>37</v>
      </c>
      <c r="D13" s="25" t="s">
        <v>38</v>
      </c>
      <c r="E13" s="26">
        <v>0</v>
      </c>
      <c r="F13" s="26">
        <f t="shared" ref="F13" si="3">E13</f>
        <v>0</v>
      </c>
      <c r="G13" s="26">
        <v>0</v>
      </c>
      <c r="H13" s="26">
        <f t="shared" ref="H13" si="4">G13</f>
        <v>0</v>
      </c>
      <c r="I13" s="27" t="s">
        <v>24</v>
      </c>
      <c r="J13" s="26">
        <v>0</v>
      </c>
      <c r="K13" s="26">
        <f t="shared" si="0"/>
        <v>0</v>
      </c>
      <c r="L13" s="27" t="s">
        <v>24</v>
      </c>
      <c r="M13" s="32">
        <f t="shared" si="2"/>
        <v>0</v>
      </c>
    </row>
    <row r="14" spans="1:13" ht="26.85" customHeight="1" x14ac:dyDescent="0.25">
      <c r="A14" s="36">
        <v>5</v>
      </c>
      <c r="B14" s="24" t="s">
        <v>30</v>
      </c>
      <c r="C14" s="25" t="s">
        <v>25</v>
      </c>
      <c r="D14" s="25" t="s">
        <v>26</v>
      </c>
      <c r="E14" s="26">
        <v>0</v>
      </c>
      <c r="F14" s="26">
        <f t="shared" ref="F14:F16" si="5">E14</f>
        <v>0</v>
      </c>
      <c r="G14" s="26">
        <v>0</v>
      </c>
      <c r="H14" s="26">
        <f t="shared" ref="H14:H16" si="6">G14</f>
        <v>0</v>
      </c>
      <c r="I14" s="27" t="s">
        <v>24</v>
      </c>
      <c r="J14" s="26">
        <v>0</v>
      </c>
      <c r="K14" s="26">
        <f t="shared" ref="K14:K16" si="7">J14</f>
        <v>0</v>
      </c>
      <c r="L14" s="27" t="s">
        <v>24</v>
      </c>
      <c r="M14" s="32">
        <f t="shared" si="2"/>
        <v>0</v>
      </c>
    </row>
    <row r="15" spans="1:13" ht="26.85" customHeight="1" x14ac:dyDescent="0.25">
      <c r="A15" s="36">
        <v>6</v>
      </c>
      <c r="B15" s="37" t="s">
        <v>39</v>
      </c>
      <c r="C15" s="25" t="s">
        <v>13</v>
      </c>
      <c r="D15" s="25" t="s">
        <v>17</v>
      </c>
      <c r="E15" s="26">
        <v>0</v>
      </c>
      <c r="F15" s="26">
        <f t="shared" si="5"/>
        <v>0</v>
      </c>
      <c r="G15" s="29">
        <v>0</v>
      </c>
      <c r="H15" s="26">
        <f t="shared" si="6"/>
        <v>0</v>
      </c>
      <c r="I15" s="27" t="s">
        <v>24</v>
      </c>
      <c r="J15" s="26">
        <v>0</v>
      </c>
      <c r="K15" s="26">
        <f t="shared" si="7"/>
        <v>0</v>
      </c>
      <c r="L15" s="27" t="s">
        <v>24</v>
      </c>
      <c r="M15" s="32">
        <f t="shared" si="2"/>
        <v>0</v>
      </c>
    </row>
    <row r="16" spans="1:13" ht="26.85" customHeight="1" x14ac:dyDescent="0.25">
      <c r="A16" s="36">
        <v>7</v>
      </c>
      <c r="B16" s="37" t="s">
        <v>39</v>
      </c>
      <c r="C16" s="25" t="s">
        <v>35</v>
      </c>
      <c r="D16" s="25" t="s">
        <v>36</v>
      </c>
      <c r="E16" s="26">
        <v>0</v>
      </c>
      <c r="F16" s="26">
        <f t="shared" si="5"/>
        <v>0</v>
      </c>
      <c r="G16" s="29">
        <v>0</v>
      </c>
      <c r="H16" s="26">
        <f t="shared" si="6"/>
        <v>0</v>
      </c>
      <c r="I16" s="27" t="s">
        <v>24</v>
      </c>
      <c r="J16" s="26">
        <v>0</v>
      </c>
      <c r="K16" s="26">
        <f t="shared" si="7"/>
        <v>0</v>
      </c>
      <c r="L16" s="27" t="s">
        <v>24</v>
      </c>
      <c r="M16" s="32">
        <f t="shared" si="2"/>
        <v>0</v>
      </c>
    </row>
    <row r="17" spans="1:13" ht="26.85" customHeight="1" x14ac:dyDescent="0.25">
      <c r="A17" s="36">
        <v>8</v>
      </c>
      <c r="B17" s="24" t="s">
        <v>31</v>
      </c>
      <c r="C17" s="25" t="s">
        <v>14</v>
      </c>
      <c r="D17" s="25" t="s">
        <v>20</v>
      </c>
      <c r="E17" s="30">
        <v>1</v>
      </c>
      <c r="F17" s="30">
        <f t="shared" ref="F17:F18" si="8">E17</f>
        <v>1</v>
      </c>
      <c r="G17" s="26">
        <v>0</v>
      </c>
      <c r="H17" s="26">
        <v>0</v>
      </c>
      <c r="I17" s="27" t="s">
        <v>24</v>
      </c>
      <c r="J17" s="30">
        <f>E17</f>
        <v>1</v>
      </c>
      <c r="K17" s="30">
        <f t="shared" si="0"/>
        <v>1</v>
      </c>
      <c r="L17" s="24" t="s">
        <v>180</v>
      </c>
      <c r="M17" s="32">
        <f t="shared" si="2"/>
        <v>0</v>
      </c>
    </row>
    <row r="18" spans="1:13" ht="26.85" customHeight="1" x14ac:dyDescent="0.25">
      <c r="A18" s="36">
        <v>9</v>
      </c>
      <c r="B18" s="24" t="s">
        <v>31</v>
      </c>
      <c r="C18" s="25" t="s">
        <v>40</v>
      </c>
      <c r="D18" s="25" t="s">
        <v>41</v>
      </c>
      <c r="E18" s="26">
        <v>0</v>
      </c>
      <c r="F18" s="26">
        <f t="shared" si="8"/>
        <v>0</v>
      </c>
      <c r="G18" s="26">
        <v>0</v>
      </c>
      <c r="H18" s="26">
        <f t="shared" ref="H18" si="9">G18</f>
        <v>0</v>
      </c>
      <c r="I18" s="27" t="s">
        <v>24</v>
      </c>
      <c r="J18" s="26">
        <v>0</v>
      </c>
      <c r="K18" s="26">
        <f t="shared" si="0"/>
        <v>0</v>
      </c>
      <c r="L18" s="27" t="s">
        <v>24</v>
      </c>
      <c r="M18" s="32">
        <f t="shared" si="2"/>
        <v>0</v>
      </c>
    </row>
    <row r="19" spans="1:13" ht="26.85" customHeight="1" x14ac:dyDescent="0.25">
      <c r="A19" s="36">
        <v>10</v>
      </c>
      <c r="B19" s="24" t="s">
        <v>30</v>
      </c>
      <c r="C19" s="25" t="s">
        <v>27</v>
      </c>
      <c r="D19" s="38" t="s">
        <v>28</v>
      </c>
      <c r="E19" s="26">
        <v>0</v>
      </c>
      <c r="F19" s="26">
        <f t="shared" ref="F19" si="10">E19</f>
        <v>0</v>
      </c>
      <c r="G19" s="26">
        <v>0</v>
      </c>
      <c r="H19" s="26">
        <v>0</v>
      </c>
      <c r="I19" s="27" t="s">
        <v>24</v>
      </c>
      <c r="J19" s="26">
        <v>0</v>
      </c>
      <c r="K19" s="26">
        <f t="shared" ref="K19:K21" si="11">J19</f>
        <v>0</v>
      </c>
      <c r="L19" s="27" t="s">
        <v>24</v>
      </c>
      <c r="M19" s="32">
        <f t="shared" si="2"/>
        <v>0</v>
      </c>
    </row>
    <row r="20" spans="1:13" ht="35.25" customHeight="1" x14ac:dyDescent="0.25">
      <c r="A20" s="36">
        <v>11</v>
      </c>
      <c r="B20" s="24" t="s">
        <v>29</v>
      </c>
      <c r="C20" s="37" t="s">
        <v>32</v>
      </c>
      <c r="D20" s="25" t="s">
        <v>18</v>
      </c>
      <c r="E20" s="26">
        <v>8.9999999999999993E-3</v>
      </c>
      <c r="F20" s="26">
        <f>E20</f>
        <v>8.9999999999999993E-3</v>
      </c>
      <c r="G20" s="26">
        <v>0</v>
      </c>
      <c r="H20" s="26">
        <f>G20</f>
        <v>0</v>
      </c>
      <c r="I20" s="27" t="s">
        <v>24</v>
      </c>
      <c r="J20" s="29">
        <v>0</v>
      </c>
      <c r="K20" s="29">
        <f t="shared" si="11"/>
        <v>0</v>
      </c>
      <c r="L20" s="27" t="s">
        <v>24</v>
      </c>
      <c r="M20" s="33">
        <f>F20-H20-K20+0.004</f>
        <v>1.2999999999999999E-2</v>
      </c>
    </row>
    <row r="21" spans="1:13" ht="35.25" customHeight="1" x14ac:dyDescent="0.25">
      <c r="A21" s="36">
        <v>12</v>
      </c>
      <c r="B21" s="24" t="s">
        <v>29</v>
      </c>
      <c r="C21" s="37" t="s">
        <v>33</v>
      </c>
      <c r="D21" s="25" t="s">
        <v>19</v>
      </c>
      <c r="E21" s="26">
        <v>0.03</v>
      </c>
      <c r="F21" s="26">
        <f t="shared" ref="F21" si="12">E21</f>
        <v>0.03</v>
      </c>
      <c r="G21" s="26">
        <v>0</v>
      </c>
      <c r="H21" s="26">
        <f>G21</f>
        <v>0</v>
      </c>
      <c r="I21" s="27" t="s">
        <v>24</v>
      </c>
      <c r="J21" s="26">
        <v>0</v>
      </c>
      <c r="K21" s="26">
        <f t="shared" si="11"/>
        <v>0</v>
      </c>
      <c r="L21" s="27" t="s">
        <v>24</v>
      </c>
      <c r="M21" s="33">
        <f>F21-H21-K21+0.173</f>
        <v>0.20299999999999999</v>
      </c>
    </row>
    <row r="22" spans="1:13" ht="39.75" customHeight="1" thickBot="1" x14ac:dyDescent="0.3">
      <c r="A22" s="39">
        <v>13</v>
      </c>
      <c r="B22" s="40" t="s">
        <v>29</v>
      </c>
      <c r="C22" s="41" t="s">
        <v>187</v>
      </c>
      <c r="D22" s="42" t="s">
        <v>188</v>
      </c>
      <c r="E22" s="43">
        <v>0</v>
      </c>
      <c r="F22" s="43">
        <f t="shared" ref="F22" si="13">E22</f>
        <v>0</v>
      </c>
      <c r="G22" s="43">
        <v>0</v>
      </c>
      <c r="H22" s="43">
        <f>G22</f>
        <v>0</v>
      </c>
      <c r="I22" s="44" t="s">
        <v>24</v>
      </c>
      <c r="J22" s="43">
        <v>0</v>
      </c>
      <c r="K22" s="43">
        <f t="shared" ref="K22" si="14">J22</f>
        <v>0</v>
      </c>
      <c r="L22" s="44" t="s">
        <v>24</v>
      </c>
      <c r="M22" s="45">
        <f t="shared" ref="M22" si="15">F22-H22-K22</f>
        <v>0</v>
      </c>
    </row>
    <row r="23" spans="1:13" ht="11.1" customHeight="1" x14ac:dyDescent="0.25">
      <c r="A23" s="46"/>
      <c r="B23" s="47"/>
      <c r="C23" s="46"/>
      <c r="D23" s="46"/>
      <c r="E23" s="48"/>
      <c r="F23" s="48"/>
      <c r="G23" s="48"/>
      <c r="H23" s="48"/>
      <c r="I23" s="49"/>
      <c r="J23" s="48"/>
      <c r="K23" s="48"/>
      <c r="L23" s="49"/>
      <c r="M23" s="48"/>
    </row>
    <row r="24" spans="1:13" ht="11.1" customHeight="1" x14ac:dyDescent="0.25"/>
    <row r="25" spans="1:13" ht="11.1" customHeight="1" x14ac:dyDescent="0.25"/>
    <row r="26" spans="1:13" ht="11.1" customHeight="1" x14ac:dyDescent="0.25"/>
    <row r="27" spans="1:13" ht="11.1" customHeight="1" x14ac:dyDescent="0.25"/>
    <row r="28" spans="1:13" ht="11.1" customHeight="1" x14ac:dyDescent="0.25"/>
    <row r="30" spans="1:13" ht="15" customHeight="1" x14ac:dyDescent="0.25"/>
    <row r="31" spans="1:13" ht="15" customHeight="1" x14ac:dyDescent="0.25"/>
    <row r="32" spans="1:13" ht="15" customHeight="1" x14ac:dyDescent="0.25"/>
    <row r="33" spans="1:13" ht="15" customHeight="1" x14ac:dyDescent="0.25"/>
    <row r="34" spans="1:13" ht="30" customHeight="1" x14ac:dyDescent="0.25">
      <c r="C34" s="205" t="s">
        <v>189</v>
      </c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3" ht="18" customHeight="1" x14ac:dyDescent="0.25">
      <c r="D35" s="57"/>
      <c r="E35" s="57"/>
      <c r="F35" s="57"/>
      <c r="G35" s="57"/>
      <c r="H35" s="57"/>
      <c r="I35" s="57"/>
      <c r="J35" s="57"/>
      <c r="K35" s="57"/>
    </row>
    <row r="36" spans="1:13" ht="18" customHeight="1" x14ac:dyDescent="0.25"/>
    <row r="37" spans="1:13" ht="27.95" customHeight="1" x14ac:dyDescent="0.25">
      <c r="B37" s="35" t="s">
        <v>0</v>
      </c>
      <c r="C37" s="35"/>
      <c r="D37" s="35"/>
      <c r="E37" s="35"/>
      <c r="F37" s="35"/>
    </row>
    <row r="38" spans="1:13" ht="17.25" customHeight="1" thickBot="1" x14ac:dyDescent="0.3"/>
    <row r="39" spans="1:13" ht="30" customHeight="1" x14ac:dyDescent="0.25">
      <c r="A39" s="206" t="s">
        <v>1</v>
      </c>
      <c r="B39" s="208" t="s">
        <v>2</v>
      </c>
      <c r="C39" s="208" t="s">
        <v>3</v>
      </c>
      <c r="D39" s="210" t="s">
        <v>4</v>
      </c>
      <c r="E39" s="208" t="s">
        <v>8</v>
      </c>
      <c r="F39" s="208"/>
      <c r="G39" s="208" t="s">
        <v>7</v>
      </c>
      <c r="H39" s="208"/>
      <c r="I39" s="208"/>
      <c r="J39" s="208" t="s">
        <v>9</v>
      </c>
      <c r="K39" s="208"/>
      <c r="L39" s="208"/>
      <c r="M39" s="203" t="s">
        <v>10</v>
      </c>
    </row>
    <row r="40" spans="1:13" ht="60" customHeight="1" x14ac:dyDescent="0.25">
      <c r="A40" s="207"/>
      <c r="B40" s="209"/>
      <c r="C40" s="209"/>
      <c r="D40" s="211"/>
      <c r="E40" s="59" t="s">
        <v>34</v>
      </c>
      <c r="F40" s="58" t="s">
        <v>5</v>
      </c>
      <c r="G40" s="59" t="s">
        <v>6</v>
      </c>
      <c r="H40" s="58" t="s">
        <v>5</v>
      </c>
      <c r="I40" s="59" t="s">
        <v>23</v>
      </c>
      <c r="J40" s="59" t="s">
        <v>6</v>
      </c>
      <c r="K40" s="58" t="s">
        <v>5</v>
      </c>
      <c r="L40" s="59" t="s">
        <v>22</v>
      </c>
      <c r="M40" s="204"/>
    </row>
    <row r="41" spans="1:13" ht="27" customHeight="1" x14ac:dyDescent="0.25">
      <c r="A41" s="36">
        <v>1</v>
      </c>
      <c r="B41" s="24" t="s">
        <v>29</v>
      </c>
      <c r="C41" s="25" t="s">
        <v>11</v>
      </c>
      <c r="D41" s="25" t="s">
        <v>15</v>
      </c>
      <c r="E41" s="26">
        <v>120</v>
      </c>
      <c r="F41" s="26">
        <f t="shared" ref="F41:F52" si="16">F10+E41</f>
        <v>120</v>
      </c>
      <c r="G41" s="26">
        <v>0</v>
      </c>
      <c r="H41" s="26">
        <f t="shared" ref="H41:H52" si="17">H10+G41</f>
        <v>0</v>
      </c>
      <c r="I41" s="27" t="s">
        <v>24</v>
      </c>
      <c r="J41" s="26">
        <v>0</v>
      </c>
      <c r="K41" s="26">
        <f t="shared" ref="K41:K52" si="18">K10+J41</f>
        <v>0</v>
      </c>
      <c r="L41" s="27" t="s">
        <v>24</v>
      </c>
      <c r="M41" s="32">
        <f>(740+F41)-H41-K41</f>
        <v>860</v>
      </c>
    </row>
    <row r="42" spans="1:13" ht="27" customHeight="1" x14ac:dyDescent="0.25">
      <c r="A42" s="36">
        <v>2</v>
      </c>
      <c r="B42" s="24" t="s">
        <v>29</v>
      </c>
      <c r="C42" s="25" t="s">
        <v>171</v>
      </c>
      <c r="D42" s="25" t="s">
        <v>172</v>
      </c>
      <c r="E42" s="26">
        <v>0</v>
      </c>
      <c r="F42" s="26">
        <f t="shared" si="16"/>
        <v>0</v>
      </c>
      <c r="G42" s="26">
        <v>0</v>
      </c>
      <c r="H42" s="26">
        <f t="shared" si="17"/>
        <v>0</v>
      </c>
      <c r="I42" s="27" t="s">
        <v>24</v>
      </c>
      <c r="J42" s="26">
        <v>0</v>
      </c>
      <c r="K42" s="26">
        <f t="shared" si="18"/>
        <v>0</v>
      </c>
      <c r="L42" s="27" t="s">
        <v>24</v>
      </c>
      <c r="M42" s="32">
        <f>(0+F42)-H42-K42</f>
        <v>0</v>
      </c>
    </row>
    <row r="43" spans="1:13" ht="27" customHeight="1" x14ac:dyDescent="0.25">
      <c r="A43" s="36">
        <v>3</v>
      </c>
      <c r="B43" s="24" t="s">
        <v>29</v>
      </c>
      <c r="C43" s="25" t="s">
        <v>12</v>
      </c>
      <c r="D43" s="25" t="s">
        <v>16</v>
      </c>
      <c r="E43" s="26">
        <v>1.716</v>
      </c>
      <c r="F43" s="26">
        <f t="shared" si="16"/>
        <v>4.2690000000000001</v>
      </c>
      <c r="G43" s="28">
        <v>1.716</v>
      </c>
      <c r="H43" s="28">
        <f t="shared" si="17"/>
        <v>4.2690000000000001</v>
      </c>
      <c r="I43" s="25" t="s">
        <v>185</v>
      </c>
      <c r="J43" s="26">
        <v>0</v>
      </c>
      <c r="K43" s="26">
        <f t="shared" si="18"/>
        <v>0</v>
      </c>
      <c r="L43" s="27" t="s">
        <v>24</v>
      </c>
      <c r="M43" s="50">
        <f t="shared" ref="M43:M50" si="19">F43-H43-K43</f>
        <v>0</v>
      </c>
    </row>
    <row r="44" spans="1:13" ht="27" customHeight="1" x14ac:dyDescent="0.25">
      <c r="A44" s="36">
        <v>4</v>
      </c>
      <c r="B44" s="24" t="s">
        <v>29</v>
      </c>
      <c r="C44" s="25" t="s">
        <v>37</v>
      </c>
      <c r="D44" s="25" t="s">
        <v>38</v>
      </c>
      <c r="E44" s="26">
        <v>0</v>
      </c>
      <c r="F44" s="26">
        <f t="shared" si="16"/>
        <v>0</v>
      </c>
      <c r="G44" s="29">
        <v>0</v>
      </c>
      <c r="H44" s="26">
        <f t="shared" si="17"/>
        <v>0</v>
      </c>
      <c r="I44" s="27" t="s">
        <v>24</v>
      </c>
      <c r="J44" s="26">
        <v>0</v>
      </c>
      <c r="K44" s="26">
        <f t="shared" si="18"/>
        <v>0</v>
      </c>
      <c r="L44" s="27" t="s">
        <v>24</v>
      </c>
      <c r="M44" s="50">
        <f t="shared" si="19"/>
        <v>0</v>
      </c>
    </row>
    <row r="45" spans="1:13" ht="27" customHeight="1" x14ac:dyDescent="0.25">
      <c r="A45" s="36">
        <v>5</v>
      </c>
      <c r="B45" s="24" t="s">
        <v>30</v>
      </c>
      <c r="C45" s="25" t="s">
        <v>25</v>
      </c>
      <c r="D45" s="25" t="s">
        <v>26</v>
      </c>
      <c r="E45" s="26">
        <v>0</v>
      </c>
      <c r="F45" s="26">
        <f t="shared" si="16"/>
        <v>0</v>
      </c>
      <c r="G45" s="26">
        <v>0</v>
      </c>
      <c r="H45" s="29">
        <f t="shared" si="17"/>
        <v>0</v>
      </c>
      <c r="I45" s="27" t="s">
        <v>24</v>
      </c>
      <c r="J45" s="26">
        <v>0</v>
      </c>
      <c r="K45" s="26">
        <f t="shared" si="18"/>
        <v>0</v>
      </c>
      <c r="L45" s="27" t="s">
        <v>24</v>
      </c>
      <c r="M45" s="50">
        <f t="shared" si="19"/>
        <v>0</v>
      </c>
    </row>
    <row r="46" spans="1:13" ht="27" customHeight="1" x14ac:dyDescent="0.25">
      <c r="A46" s="36">
        <v>6</v>
      </c>
      <c r="B46" s="37" t="s">
        <v>39</v>
      </c>
      <c r="C46" s="25" t="s">
        <v>13</v>
      </c>
      <c r="D46" s="25" t="s">
        <v>17</v>
      </c>
      <c r="E46" s="26">
        <v>0</v>
      </c>
      <c r="F46" s="26">
        <f t="shared" si="16"/>
        <v>0</v>
      </c>
      <c r="G46" s="29">
        <v>0</v>
      </c>
      <c r="H46" s="26">
        <f t="shared" si="17"/>
        <v>0</v>
      </c>
      <c r="I46" s="27" t="s">
        <v>24</v>
      </c>
      <c r="J46" s="26">
        <v>0</v>
      </c>
      <c r="K46" s="26">
        <f t="shared" si="18"/>
        <v>0</v>
      </c>
      <c r="L46" s="27" t="s">
        <v>24</v>
      </c>
      <c r="M46" s="50">
        <f t="shared" si="19"/>
        <v>0</v>
      </c>
    </row>
    <row r="47" spans="1:13" ht="28.5" customHeight="1" x14ac:dyDescent="0.25">
      <c r="A47" s="36">
        <v>7</v>
      </c>
      <c r="B47" s="37" t="s">
        <v>39</v>
      </c>
      <c r="C47" s="25" t="s">
        <v>35</v>
      </c>
      <c r="D47" s="25" t="s">
        <v>36</v>
      </c>
      <c r="E47" s="26">
        <v>0</v>
      </c>
      <c r="F47" s="26">
        <f t="shared" si="16"/>
        <v>0</v>
      </c>
      <c r="G47" s="29">
        <v>0</v>
      </c>
      <c r="H47" s="29">
        <f t="shared" si="17"/>
        <v>0</v>
      </c>
      <c r="I47" s="27" t="s">
        <v>24</v>
      </c>
      <c r="J47" s="26">
        <v>0</v>
      </c>
      <c r="K47" s="26">
        <f t="shared" si="18"/>
        <v>0</v>
      </c>
      <c r="L47" s="27" t="s">
        <v>24</v>
      </c>
      <c r="M47" s="50">
        <f t="shared" si="19"/>
        <v>0</v>
      </c>
    </row>
    <row r="48" spans="1:13" ht="29.25" customHeight="1" x14ac:dyDescent="0.25">
      <c r="A48" s="36">
        <v>8</v>
      </c>
      <c r="B48" s="24" t="s">
        <v>31</v>
      </c>
      <c r="C48" s="25" t="s">
        <v>14</v>
      </c>
      <c r="D48" s="25" t="s">
        <v>20</v>
      </c>
      <c r="E48" s="30">
        <v>1</v>
      </c>
      <c r="F48" s="30">
        <f t="shared" si="16"/>
        <v>2</v>
      </c>
      <c r="G48" s="26">
        <v>0</v>
      </c>
      <c r="H48" s="26">
        <f t="shared" si="17"/>
        <v>0</v>
      </c>
      <c r="I48" s="27" t="s">
        <v>24</v>
      </c>
      <c r="J48" s="30">
        <f>E48</f>
        <v>1</v>
      </c>
      <c r="K48" s="30">
        <f t="shared" si="18"/>
        <v>2</v>
      </c>
      <c r="L48" s="24" t="s">
        <v>180</v>
      </c>
      <c r="M48" s="50">
        <f t="shared" si="19"/>
        <v>0</v>
      </c>
    </row>
    <row r="49" spans="1:13" ht="27" customHeight="1" x14ac:dyDescent="0.25">
      <c r="A49" s="36">
        <v>9</v>
      </c>
      <c r="B49" s="24" t="s">
        <v>31</v>
      </c>
      <c r="C49" s="25" t="s">
        <v>40</v>
      </c>
      <c r="D49" s="25" t="s">
        <v>41</v>
      </c>
      <c r="E49" s="26">
        <v>0</v>
      </c>
      <c r="F49" s="26">
        <f t="shared" si="16"/>
        <v>0</v>
      </c>
      <c r="G49" s="29">
        <v>0</v>
      </c>
      <c r="H49" s="29">
        <f t="shared" si="17"/>
        <v>0</v>
      </c>
      <c r="I49" s="27" t="s">
        <v>24</v>
      </c>
      <c r="J49" s="26">
        <v>0</v>
      </c>
      <c r="K49" s="26">
        <f t="shared" si="18"/>
        <v>0</v>
      </c>
      <c r="L49" s="27" t="s">
        <v>24</v>
      </c>
      <c r="M49" s="50">
        <f t="shared" si="19"/>
        <v>0</v>
      </c>
    </row>
    <row r="50" spans="1:13" ht="34.5" customHeight="1" x14ac:dyDescent="0.25">
      <c r="A50" s="36">
        <v>10</v>
      </c>
      <c r="B50" s="24" t="s">
        <v>30</v>
      </c>
      <c r="C50" s="25" t="s">
        <v>27</v>
      </c>
      <c r="D50" s="38" t="s">
        <v>28</v>
      </c>
      <c r="E50" s="26">
        <v>0</v>
      </c>
      <c r="F50" s="26">
        <f t="shared" si="16"/>
        <v>0</v>
      </c>
      <c r="G50" s="26">
        <v>0</v>
      </c>
      <c r="H50" s="26">
        <f t="shared" si="17"/>
        <v>0</v>
      </c>
      <c r="I50" s="27" t="s">
        <v>24</v>
      </c>
      <c r="J50" s="26">
        <v>0</v>
      </c>
      <c r="K50" s="26">
        <f t="shared" si="18"/>
        <v>0</v>
      </c>
      <c r="L50" s="27" t="s">
        <v>24</v>
      </c>
      <c r="M50" s="50">
        <f t="shared" si="19"/>
        <v>0</v>
      </c>
    </row>
    <row r="51" spans="1:13" ht="30.75" customHeight="1" x14ac:dyDescent="0.25">
      <c r="A51" s="36">
        <v>11</v>
      </c>
      <c r="B51" s="24" t="s">
        <v>29</v>
      </c>
      <c r="C51" s="37" t="s">
        <v>32</v>
      </c>
      <c r="D51" s="25" t="s">
        <v>18</v>
      </c>
      <c r="E51" s="26">
        <v>7.0000000000000001E-3</v>
      </c>
      <c r="F51" s="26">
        <f t="shared" si="16"/>
        <v>1.6E-2</v>
      </c>
      <c r="G51" s="26">
        <v>0</v>
      </c>
      <c r="H51" s="29">
        <f t="shared" si="17"/>
        <v>0</v>
      </c>
      <c r="I51" s="27" t="s">
        <v>24</v>
      </c>
      <c r="J51" s="29">
        <v>0</v>
      </c>
      <c r="K51" s="26">
        <f t="shared" si="18"/>
        <v>0</v>
      </c>
      <c r="L51" s="27" t="s">
        <v>24</v>
      </c>
      <c r="M51" s="33">
        <f>F51-H51-K51+0.004</f>
        <v>0.02</v>
      </c>
    </row>
    <row r="52" spans="1:13" ht="27" x14ac:dyDescent="0.25">
      <c r="A52" s="36">
        <v>12</v>
      </c>
      <c r="B52" s="24" t="s">
        <v>29</v>
      </c>
      <c r="C52" s="37" t="s">
        <v>33</v>
      </c>
      <c r="D52" s="25" t="s">
        <v>19</v>
      </c>
      <c r="E52" s="26">
        <v>0.03</v>
      </c>
      <c r="F52" s="26">
        <f t="shared" si="16"/>
        <v>0.06</v>
      </c>
      <c r="G52" s="26">
        <v>0</v>
      </c>
      <c r="H52" s="29">
        <f t="shared" si="17"/>
        <v>0</v>
      </c>
      <c r="I52" s="27" t="s">
        <v>24</v>
      </c>
      <c r="J52" s="26">
        <v>0</v>
      </c>
      <c r="K52" s="26">
        <f t="shared" si="18"/>
        <v>0</v>
      </c>
      <c r="L52" s="27" t="s">
        <v>24</v>
      </c>
      <c r="M52" s="33">
        <f>F52-H52-K52+0.173</f>
        <v>0.23299999999999998</v>
      </c>
    </row>
    <row r="53" spans="1:13" ht="27.75" customHeight="1" thickBot="1" x14ac:dyDescent="0.3">
      <c r="A53" s="39">
        <v>13</v>
      </c>
      <c r="B53" s="40" t="s">
        <v>29</v>
      </c>
      <c r="C53" s="41" t="s">
        <v>187</v>
      </c>
      <c r="D53" s="42" t="s">
        <v>188</v>
      </c>
      <c r="E53" s="43">
        <v>0</v>
      </c>
      <c r="F53" s="43">
        <f t="shared" ref="F53" si="20">F22+E53</f>
        <v>0</v>
      </c>
      <c r="G53" s="43">
        <v>0</v>
      </c>
      <c r="H53" s="51">
        <f t="shared" ref="H53" si="21">H22+G53</f>
        <v>0</v>
      </c>
      <c r="I53" s="44" t="s">
        <v>24</v>
      </c>
      <c r="J53" s="43">
        <v>0</v>
      </c>
      <c r="K53" s="43">
        <f t="shared" ref="K53" si="22">K22+J53</f>
        <v>0</v>
      </c>
      <c r="L53" s="44" t="s">
        <v>24</v>
      </c>
      <c r="M53" s="45">
        <f t="shared" ref="M53" si="23">F53-H53-K53</f>
        <v>0</v>
      </c>
    </row>
    <row r="54" spans="1:13" ht="14.1" customHeight="1" x14ac:dyDescent="0.25"/>
    <row r="55" spans="1:13" ht="14.1" customHeight="1" x14ac:dyDescent="0.25"/>
    <row r="56" spans="1:13" ht="14.1" customHeight="1" x14ac:dyDescent="0.25"/>
    <row r="57" spans="1:13" ht="14.1" customHeight="1" x14ac:dyDescent="0.25"/>
    <row r="58" spans="1:13" ht="14.1" customHeight="1" x14ac:dyDescent="0.25"/>
    <row r="59" spans="1:13" ht="14.1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spans="1:13" ht="30" customHeight="1" x14ac:dyDescent="0.25">
      <c r="C65" s="205" t="s">
        <v>189</v>
      </c>
      <c r="D65" s="205"/>
      <c r="E65" s="205"/>
      <c r="F65" s="205"/>
      <c r="G65" s="205"/>
      <c r="H65" s="205"/>
      <c r="I65" s="205"/>
      <c r="J65" s="205"/>
      <c r="K65" s="205"/>
      <c r="L65" s="205"/>
    </row>
    <row r="66" spans="1:13" ht="18" customHeight="1" x14ac:dyDescent="0.25">
      <c r="D66" s="57"/>
      <c r="E66" s="57"/>
      <c r="F66" s="57"/>
      <c r="G66" s="57"/>
      <c r="H66" s="57"/>
      <c r="I66" s="57"/>
      <c r="J66" s="57"/>
      <c r="K66" s="57"/>
    </row>
    <row r="67" spans="1:13" ht="18" customHeight="1" x14ac:dyDescent="0.25"/>
    <row r="68" spans="1:13" ht="27.6" customHeight="1" x14ac:dyDescent="0.25">
      <c r="B68" s="35" t="s">
        <v>0</v>
      </c>
      <c r="C68" s="35"/>
      <c r="D68" s="35"/>
      <c r="E68" s="35"/>
      <c r="F68" s="35"/>
    </row>
    <row r="69" spans="1:13" ht="15.75" thickBot="1" x14ac:dyDescent="0.3"/>
    <row r="70" spans="1:13" ht="30" customHeight="1" x14ac:dyDescent="0.25">
      <c r="A70" s="206" t="s">
        <v>1</v>
      </c>
      <c r="B70" s="208" t="s">
        <v>2</v>
      </c>
      <c r="C70" s="208" t="s">
        <v>3</v>
      </c>
      <c r="D70" s="210" t="s">
        <v>4</v>
      </c>
      <c r="E70" s="208" t="s">
        <v>8</v>
      </c>
      <c r="F70" s="208"/>
      <c r="G70" s="208" t="s">
        <v>7</v>
      </c>
      <c r="H70" s="208"/>
      <c r="I70" s="208"/>
      <c r="J70" s="208" t="s">
        <v>9</v>
      </c>
      <c r="K70" s="208"/>
      <c r="L70" s="208"/>
      <c r="M70" s="203" t="s">
        <v>10</v>
      </c>
    </row>
    <row r="71" spans="1:13" ht="60" customHeight="1" x14ac:dyDescent="0.25">
      <c r="A71" s="207"/>
      <c r="B71" s="209"/>
      <c r="C71" s="209"/>
      <c r="D71" s="211"/>
      <c r="E71" s="59" t="s">
        <v>50</v>
      </c>
      <c r="F71" s="58" t="s">
        <v>5</v>
      </c>
      <c r="G71" s="59" t="s">
        <v>6</v>
      </c>
      <c r="H71" s="58" t="s">
        <v>5</v>
      </c>
      <c r="I71" s="59" t="s">
        <v>23</v>
      </c>
      <c r="J71" s="59" t="s">
        <v>6</v>
      </c>
      <c r="K71" s="58" t="s">
        <v>5</v>
      </c>
      <c r="L71" s="59" t="s">
        <v>22</v>
      </c>
      <c r="M71" s="204"/>
    </row>
    <row r="72" spans="1:13" ht="27" customHeight="1" x14ac:dyDescent="0.25">
      <c r="A72" s="36">
        <v>1</v>
      </c>
      <c r="B72" s="24" t="s">
        <v>29</v>
      </c>
      <c r="C72" s="25" t="s">
        <v>11</v>
      </c>
      <c r="D72" s="25" t="s">
        <v>15</v>
      </c>
      <c r="E72" s="26">
        <v>0</v>
      </c>
      <c r="F72" s="26">
        <f t="shared" ref="F72:F83" si="24">F41+E72</f>
        <v>120</v>
      </c>
      <c r="G72" s="26">
        <v>200</v>
      </c>
      <c r="H72" s="26">
        <f t="shared" ref="H72:H83" si="25">H41+G72</f>
        <v>200</v>
      </c>
      <c r="I72" s="27" t="s">
        <v>207</v>
      </c>
      <c r="J72" s="26">
        <v>0</v>
      </c>
      <c r="K72" s="26">
        <f t="shared" ref="K72:K83" si="26">K41+J72</f>
        <v>0</v>
      </c>
      <c r="L72" s="27" t="s">
        <v>24</v>
      </c>
      <c r="M72" s="32">
        <f>(740+F72)-H72-K72</f>
        <v>660</v>
      </c>
    </row>
    <row r="73" spans="1:13" ht="27" customHeight="1" x14ac:dyDescent="0.25">
      <c r="A73" s="36">
        <v>2</v>
      </c>
      <c r="B73" s="24" t="s">
        <v>29</v>
      </c>
      <c r="C73" s="25" t="s">
        <v>171</v>
      </c>
      <c r="D73" s="25" t="s">
        <v>172</v>
      </c>
      <c r="E73" s="26">
        <v>0</v>
      </c>
      <c r="F73" s="26">
        <f t="shared" si="24"/>
        <v>0</v>
      </c>
      <c r="G73" s="26">
        <v>0</v>
      </c>
      <c r="H73" s="26">
        <f t="shared" si="25"/>
        <v>0</v>
      </c>
      <c r="I73" s="27" t="s">
        <v>24</v>
      </c>
      <c r="J73" s="26">
        <v>0</v>
      </c>
      <c r="K73" s="26">
        <f t="shared" si="26"/>
        <v>0</v>
      </c>
      <c r="L73" s="27" t="s">
        <v>24</v>
      </c>
      <c r="M73" s="32">
        <f>(0+F73)-H73-K73</f>
        <v>0</v>
      </c>
    </row>
    <row r="74" spans="1:13" ht="27" customHeight="1" x14ac:dyDescent="0.25">
      <c r="A74" s="36">
        <v>3</v>
      </c>
      <c r="B74" s="24" t="s">
        <v>29</v>
      </c>
      <c r="C74" s="25" t="s">
        <v>12</v>
      </c>
      <c r="D74" s="25" t="s">
        <v>16</v>
      </c>
      <c r="E74" s="26">
        <f>4.501</f>
        <v>4.5010000000000003</v>
      </c>
      <c r="F74" s="26">
        <f t="shared" si="24"/>
        <v>8.77</v>
      </c>
      <c r="G74" s="28">
        <f>4.501</f>
        <v>4.5010000000000003</v>
      </c>
      <c r="H74" s="28">
        <f t="shared" si="25"/>
        <v>8.77</v>
      </c>
      <c r="I74" s="25" t="s">
        <v>185</v>
      </c>
      <c r="J74" s="26">
        <v>0</v>
      </c>
      <c r="K74" s="26">
        <f t="shared" si="26"/>
        <v>0</v>
      </c>
      <c r="L74" s="27" t="s">
        <v>24</v>
      </c>
      <c r="M74" s="50">
        <f>F74-H74-K74</f>
        <v>0</v>
      </c>
    </row>
    <row r="75" spans="1:13" ht="27" customHeight="1" x14ac:dyDescent="0.25">
      <c r="A75" s="36">
        <v>4</v>
      </c>
      <c r="B75" s="24" t="s">
        <v>29</v>
      </c>
      <c r="C75" s="25" t="s">
        <v>37</v>
      </c>
      <c r="D75" s="25" t="s">
        <v>38</v>
      </c>
      <c r="E75" s="26">
        <v>0</v>
      </c>
      <c r="F75" s="26">
        <f t="shared" si="24"/>
        <v>0</v>
      </c>
      <c r="G75" s="29">
        <v>0</v>
      </c>
      <c r="H75" s="26">
        <f t="shared" si="25"/>
        <v>0</v>
      </c>
      <c r="I75" s="27" t="s">
        <v>24</v>
      </c>
      <c r="J75" s="26">
        <v>0</v>
      </c>
      <c r="K75" s="26">
        <f t="shared" si="26"/>
        <v>0</v>
      </c>
      <c r="L75" s="27" t="s">
        <v>24</v>
      </c>
      <c r="M75" s="50">
        <f t="shared" ref="M75:M78" si="27">F75-H75-K75</f>
        <v>0</v>
      </c>
    </row>
    <row r="76" spans="1:13" ht="27" customHeight="1" x14ac:dyDescent="0.25">
      <c r="A76" s="36">
        <v>5</v>
      </c>
      <c r="B76" s="24" t="s">
        <v>30</v>
      </c>
      <c r="C76" s="25" t="s">
        <v>25</v>
      </c>
      <c r="D76" s="25" t="s">
        <v>26</v>
      </c>
      <c r="E76" s="26">
        <v>0</v>
      </c>
      <c r="F76" s="26">
        <f t="shared" si="24"/>
        <v>0</v>
      </c>
      <c r="G76" s="26">
        <v>0</v>
      </c>
      <c r="H76" s="29">
        <f t="shared" si="25"/>
        <v>0</v>
      </c>
      <c r="I76" s="27" t="s">
        <v>24</v>
      </c>
      <c r="J76" s="26">
        <v>0</v>
      </c>
      <c r="K76" s="26">
        <f t="shared" si="26"/>
        <v>0</v>
      </c>
      <c r="L76" s="27" t="s">
        <v>24</v>
      </c>
      <c r="M76" s="50">
        <f t="shared" si="27"/>
        <v>0</v>
      </c>
    </row>
    <row r="77" spans="1:13" ht="27" customHeight="1" x14ac:dyDescent="0.25">
      <c r="A77" s="36">
        <v>6</v>
      </c>
      <c r="B77" s="37" t="s">
        <v>39</v>
      </c>
      <c r="C77" s="25" t="s">
        <v>13</v>
      </c>
      <c r="D77" s="25" t="s">
        <v>17</v>
      </c>
      <c r="E77" s="26">
        <v>0</v>
      </c>
      <c r="F77" s="26">
        <f t="shared" si="24"/>
        <v>0</v>
      </c>
      <c r="G77" s="29">
        <v>0</v>
      </c>
      <c r="H77" s="26">
        <f t="shared" si="25"/>
        <v>0</v>
      </c>
      <c r="I77" s="27" t="s">
        <v>24</v>
      </c>
      <c r="J77" s="26">
        <v>0</v>
      </c>
      <c r="K77" s="26">
        <f t="shared" si="26"/>
        <v>0</v>
      </c>
      <c r="L77" s="27" t="s">
        <v>24</v>
      </c>
      <c r="M77" s="50">
        <f t="shared" si="27"/>
        <v>0</v>
      </c>
    </row>
    <row r="78" spans="1:13" ht="27" customHeight="1" x14ac:dyDescent="0.25">
      <c r="A78" s="36">
        <v>7</v>
      </c>
      <c r="B78" s="37" t="s">
        <v>39</v>
      </c>
      <c r="C78" s="25" t="s">
        <v>35</v>
      </c>
      <c r="D78" s="25" t="s">
        <v>36</v>
      </c>
      <c r="E78" s="26">
        <v>0</v>
      </c>
      <c r="F78" s="26">
        <f t="shared" si="24"/>
        <v>0</v>
      </c>
      <c r="G78" s="29">
        <v>0</v>
      </c>
      <c r="H78" s="29">
        <f t="shared" si="25"/>
        <v>0</v>
      </c>
      <c r="I78" s="27" t="s">
        <v>24</v>
      </c>
      <c r="J78" s="26">
        <v>0</v>
      </c>
      <c r="K78" s="26">
        <f t="shared" si="26"/>
        <v>0</v>
      </c>
      <c r="L78" s="27" t="s">
        <v>24</v>
      </c>
      <c r="M78" s="50">
        <f t="shared" si="27"/>
        <v>0</v>
      </c>
    </row>
    <row r="79" spans="1:13" ht="27" customHeight="1" x14ac:dyDescent="0.25">
      <c r="A79" s="36">
        <v>8</v>
      </c>
      <c r="B79" s="24" t="s">
        <v>31</v>
      </c>
      <c r="C79" s="25" t="s">
        <v>14</v>
      </c>
      <c r="D79" s="25" t="s">
        <v>20</v>
      </c>
      <c r="E79" s="30">
        <v>1</v>
      </c>
      <c r="F79" s="30">
        <f t="shared" si="24"/>
        <v>3</v>
      </c>
      <c r="G79" s="26">
        <v>0</v>
      </c>
      <c r="H79" s="26">
        <f t="shared" si="25"/>
        <v>0</v>
      </c>
      <c r="I79" s="27" t="s">
        <v>24</v>
      </c>
      <c r="J79" s="30">
        <f>E79</f>
        <v>1</v>
      </c>
      <c r="K79" s="30">
        <f t="shared" si="26"/>
        <v>3</v>
      </c>
      <c r="L79" s="24" t="s">
        <v>180</v>
      </c>
      <c r="M79" s="50">
        <f>F79-H79-K79</f>
        <v>0</v>
      </c>
    </row>
    <row r="80" spans="1:13" ht="27" customHeight="1" x14ac:dyDescent="0.25">
      <c r="A80" s="36">
        <v>9</v>
      </c>
      <c r="B80" s="24" t="s">
        <v>31</v>
      </c>
      <c r="C80" s="25" t="s">
        <v>40</v>
      </c>
      <c r="D80" s="25" t="s">
        <v>41</v>
      </c>
      <c r="E80" s="26">
        <v>0</v>
      </c>
      <c r="F80" s="26">
        <f t="shared" si="24"/>
        <v>0</v>
      </c>
      <c r="G80" s="29">
        <v>0</v>
      </c>
      <c r="H80" s="29">
        <f t="shared" si="25"/>
        <v>0</v>
      </c>
      <c r="I80" s="27" t="s">
        <v>24</v>
      </c>
      <c r="J80" s="26">
        <v>0</v>
      </c>
      <c r="K80" s="26">
        <f t="shared" si="26"/>
        <v>0</v>
      </c>
      <c r="L80" s="27" t="s">
        <v>24</v>
      </c>
      <c r="M80" s="50">
        <f t="shared" ref="M80:M81" si="28">F80-H80-K80</f>
        <v>0</v>
      </c>
    </row>
    <row r="81" spans="1:13" ht="31.5" customHeight="1" x14ac:dyDescent="0.25">
      <c r="A81" s="36">
        <v>10</v>
      </c>
      <c r="B81" s="24" t="s">
        <v>30</v>
      </c>
      <c r="C81" s="25" t="s">
        <v>27</v>
      </c>
      <c r="D81" s="38" t="s">
        <v>28</v>
      </c>
      <c r="E81" s="26">
        <v>0</v>
      </c>
      <c r="F81" s="26">
        <f t="shared" si="24"/>
        <v>0</v>
      </c>
      <c r="G81" s="26">
        <v>0</v>
      </c>
      <c r="H81" s="26">
        <f t="shared" si="25"/>
        <v>0</v>
      </c>
      <c r="I81" s="27" t="s">
        <v>24</v>
      </c>
      <c r="J81" s="26">
        <v>0</v>
      </c>
      <c r="K81" s="26">
        <f t="shared" si="26"/>
        <v>0</v>
      </c>
      <c r="L81" s="27" t="s">
        <v>24</v>
      </c>
      <c r="M81" s="50">
        <f t="shared" si="28"/>
        <v>0</v>
      </c>
    </row>
    <row r="82" spans="1:13" ht="30.75" customHeight="1" x14ac:dyDescent="0.25">
      <c r="A82" s="36">
        <v>11</v>
      </c>
      <c r="B82" s="24" t="s">
        <v>29</v>
      </c>
      <c r="C82" s="37" t="s">
        <v>32</v>
      </c>
      <c r="D82" s="25" t="s">
        <v>18</v>
      </c>
      <c r="E82" s="26">
        <v>6.0000000000000001E-3</v>
      </c>
      <c r="F82" s="26">
        <f t="shared" si="24"/>
        <v>2.1999999999999999E-2</v>
      </c>
      <c r="G82" s="26">
        <v>0</v>
      </c>
      <c r="H82" s="29">
        <f t="shared" si="25"/>
        <v>0</v>
      </c>
      <c r="I82" s="27" t="s">
        <v>24</v>
      </c>
      <c r="J82" s="29">
        <v>0.01</v>
      </c>
      <c r="K82" s="26">
        <f t="shared" si="26"/>
        <v>0.01</v>
      </c>
      <c r="L82" s="27" t="s">
        <v>42</v>
      </c>
      <c r="M82" s="33">
        <f>F82-H82-K82+0.004</f>
        <v>1.6E-2</v>
      </c>
    </row>
    <row r="83" spans="1:13" ht="27" x14ac:dyDescent="0.25">
      <c r="A83" s="36">
        <v>12</v>
      </c>
      <c r="B83" s="24" t="s">
        <v>29</v>
      </c>
      <c r="C83" s="37" t="s">
        <v>33</v>
      </c>
      <c r="D83" s="25" t="s">
        <v>19</v>
      </c>
      <c r="E83" s="26">
        <v>0.02</v>
      </c>
      <c r="F83" s="26">
        <f t="shared" si="24"/>
        <v>0.08</v>
      </c>
      <c r="G83" s="26">
        <v>0</v>
      </c>
      <c r="H83" s="29">
        <f t="shared" si="25"/>
        <v>0</v>
      </c>
      <c r="I83" s="27" t="s">
        <v>24</v>
      </c>
      <c r="J83" s="26">
        <v>0.15</v>
      </c>
      <c r="K83" s="26">
        <f t="shared" si="26"/>
        <v>0.15</v>
      </c>
      <c r="L83" s="27" t="s">
        <v>42</v>
      </c>
      <c r="M83" s="33">
        <f>F83-H83-K83+0.173</f>
        <v>0.10299999999999999</v>
      </c>
    </row>
    <row r="84" spans="1:13" ht="26.25" customHeight="1" thickBot="1" x14ac:dyDescent="0.3">
      <c r="A84" s="39">
        <v>13</v>
      </c>
      <c r="B84" s="40" t="s">
        <v>29</v>
      </c>
      <c r="C84" s="41" t="s">
        <v>187</v>
      </c>
      <c r="D84" s="42" t="s">
        <v>188</v>
      </c>
      <c r="E84" s="43">
        <v>0</v>
      </c>
      <c r="F84" s="43">
        <f t="shared" ref="F84" si="29">F53+E84</f>
        <v>0</v>
      </c>
      <c r="G84" s="43">
        <v>0</v>
      </c>
      <c r="H84" s="51">
        <f t="shared" ref="H84" si="30">H53+G84</f>
        <v>0</v>
      </c>
      <c r="I84" s="44" t="s">
        <v>24</v>
      </c>
      <c r="J84" s="43">
        <v>0</v>
      </c>
      <c r="K84" s="43">
        <f t="shared" ref="K84" si="31">K53+J84</f>
        <v>0</v>
      </c>
      <c r="L84" s="44" t="s">
        <v>24</v>
      </c>
      <c r="M84" s="45">
        <f>F84-H84-K84</f>
        <v>0</v>
      </c>
    </row>
    <row r="85" spans="1:13" ht="15" customHeight="1" x14ac:dyDescent="0.25"/>
    <row r="86" spans="1:13" ht="15" customHeight="1" x14ac:dyDescent="0.25"/>
    <row r="87" spans="1:13" ht="15" customHeight="1" x14ac:dyDescent="0.25"/>
    <row r="88" spans="1:13" ht="15" customHeight="1" x14ac:dyDescent="0.25"/>
    <row r="89" spans="1:13" ht="15" customHeight="1" x14ac:dyDescent="0.25"/>
    <row r="90" spans="1:13" ht="12.95" customHeight="1" x14ac:dyDescent="0.25"/>
    <row r="91" spans="1:13" ht="12.95" customHeight="1" x14ac:dyDescent="0.25"/>
    <row r="92" spans="1:13" ht="12.95" customHeight="1" x14ac:dyDescent="0.25"/>
    <row r="93" spans="1:13" ht="12.95" customHeight="1" x14ac:dyDescent="0.25"/>
    <row r="94" spans="1:13" ht="12.95" customHeight="1" x14ac:dyDescent="0.25"/>
    <row r="95" spans="1:13" ht="12.95" customHeight="1" x14ac:dyDescent="0.25"/>
    <row r="96" spans="1:13" ht="30" customHeight="1" x14ac:dyDescent="0.25">
      <c r="C96" s="205" t="s">
        <v>189</v>
      </c>
      <c r="D96" s="205"/>
      <c r="E96" s="205"/>
      <c r="F96" s="205"/>
      <c r="G96" s="205"/>
      <c r="H96" s="205"/>
      <c r="I96" s="205"/>
      <c r="J96" s="205"/>
      <c r="K96" s="205"/>
      <c r="L96" s="205"/>
    </row>
    <row r="97" spans="1:13" ht="18" customHeight="1" x14ac:dyDescent="0.25">
      <c r="D97" s="57"/>
      <c r="E97" s="57"/>
      <c r="F97" s="57"/>
      <c r="G97" s="57"/>
      <c r="H97" s="57"/>
      <c r="I97" s="57"/>
      <c r="J97" s="57"/>
      <c r="K97" s="57"/>
    </row>
    <row r="98" spans="1:13" ht="18" customHeight="1" x14ac:dyDescent="0.25"/>
    <row r="99" spans="1:13" ht="30" customHeight="1" x14ac:dyDescent="0.25">
      <c r="B99" s="35" t="s">
        <v>0</v>
      </c>
      <c r="C99" s="35"/>
      <c r="D99" s="35"/>
      <c r="E99" s="35"/>
      <c r="F99" s="35"/>
    </row>
    <row r="100" spans="1:13" ht="15.75" thickBot="1" x14ac:dyDescent="0.3"/>
    <row r="101" spans="1:13" ht="30" customHeight="1" x14ac:dyDescent="0.25">
      <c r="A101" s="206" t="s">
        <v>1</v>
      </c>
      <c r="B101" s="208" t="s">
        <v>2</v>
      </c>
      <c r="C101" s="208" t="s">
        <v>3</v>
      </c>
      <c r="D101" s="210" t="s">
        <v>4</v>
      </c>
      <c r="E101" s="208" t="s">
        <v>8</v>
      </c>
      <c r="F101" s="208"/>
      <c r="G101" s="208" t="s">
        <v>7</v>
      </c>
      <c r="H101" s="208"/>
      <c r="I101" s="208"/>
      <c r="J101" s="208" t="s">
        <v>9</v>
      </c>
      <c r="K101" s="208"/>
      <c r="L101" s="208"/>
      <c r="M101" s="203" t="s">
        <v>10</v>
      </c>
    </row>
    <row r="102" spans="1:13" ht="60" customHeight="1" x14ac:dyDescent="0.25">
      <c r="A102" s="207"/>
      <c r="B102" s="209"/>
      <c r="C102" s="209"/>
      <c r="D102" s="211"/>
      <c r="E102" s="59" t="s">
        <v>49</v>
      </c>
      <c r="F102" s="58" t="s">
        <v>5</v>
      </c>
      <c r="G102" s="59" t="s">
        <v>6</v>
      </c>
      <c r="H102" s="58" t="s">
        <v>5</v>
      </c>
      <c r="I102" s="59" t="s">
        <v>23</v>
      </c>
      <c r="J102" s="59" t="s">
        <v>6</v>
      </c>
      <c r="K102" s="58" t="s">
        <v>5</v>
      </c>
      <c r="L102" s="59" t="s">
        <v>22</v>
      </c>
      <c r="M102" s="204"/>
    </row>
    <row r="103" spans="1:13" ht="27" customHeight="1" x14ac:dyDescent="0.25">
      <c r="A103" s="36">
        <v>1</v>
      </c>
      <c r="B103" s="24" t="s">
        <v>29</v>
      </c>
      <c r="C103" s="25" t="s">
        <v>11</v>
      </c>
      <c r="D103" s="25" t="s">
        <v>15</v>
      </c>
      <c r="E103" s="26">
        <v>110</v>
      </c>
      <c r="F103" s="26">
        <f t="shared" ref="F103:F115" si="32">F72+E103</f>
        <v>230</v>
      </c>
      <c r="G103" s="26">
        <v>240</v>
      </c>
      <c r="H103" s="26">
        <f t="shared" ref="H103:H114" si="33">H72+G103</f>
        <v>440</v>
      </c>
      <c r="I103" s="27" t="s">
        <v>186</v>
      </c>
      <c r="J103" s="26">
        <v>0</v>
      </c>
      <c r="K103" s="26">
        <f t="shared" ref="K103:K114" si="34">K72+J103</f>
        <v>0</v>
      </c>
      <c r="L103" s="27" t="s">
        <v>24</v>
      </c>
      <c r="M103" s="32">
        <f>(740+F103)-H103-K103</f>
        <v>530</v>
      </c>
    </row>
    <row r="104" spans="1:13" ht="27" customHeight="1" x14ac:dyDescent="0.25">
      <c r="A104" s="36">
        <v>2</v>
      </c>
      <c r="B104" s="24" t="s">
        <v>29</v>
      </c>
      <c r="C104" s="25" t="s">
        <v>171</v>
      </c>
      <c r="D104" s="25" t="s">
        <v>172</v>
      </c>
      <c r="E104" s="26">
        <v>0</v>
      </c>
      <c r="F104" s="26">
        <f t="shared" si="32"/>
        <v>0</v>
      </c>
      <c r="G104" s="26">
        <v>0</v>
      </c>
      <c r="H104" s="26">
        <f t="shared" si="33"/>
        <v>0</v>
      </c>
      <c r="I104" s="27" t="s">
        <v>24</v>
      </c>
      <c r="J104" s="26">
        <v>0</v>
      </c>
      <c r="K104" s="26">
        <f t="shared" si="34"/>
        <v>0</v>
      </c>
      <c r="L104" s="27" t="s">
        <v>24</v>
      </c>
      <c r="M104" s="32">
        <f>(0+F104)-H104-K104</f>
        <v>0</v>
      </c>
    </row>
    <row r="105" spans="1:13" ht="27" customHeight="1" x14ac:dyDescent="0.25">
      <c r="A105" s="36">
        <v>3</v>
      </c>
      <c r="B105" s="24" t="s">
        <v>29</v>
      </c>
      <c r="C105" s="25" t="s">
        <v>12</v>
      </c>
      <c r="D105" s="25" t="s">
        <v>16</v>
      </c>
      <c r="E105" s="26">
        <f>0.476</f>
        <v>0.47599999999999998</v>
      </c>
      <c r="F105" s="26">
        <f t="shared" si="32"/>
        <v>9.2459999999999987</v>
      </c>
      <c r="G105" s="28">
        <f>0.476</f>
        <v>0.47599999999999998</v>
      </c>
      <c r="H105" s="28">
        <f t="shared" si="33"/>
        <v>9.2459999999999987</v>
      </c>
      <c r="I105" s="25" t="s">
        <v>185</v>
      </c>
      <c r="J105" s="26">
        <v>0</v>
      </c>
      <c r="K105" s="26">
        <f t="shared" si="34"/>
        <v>0</v>
      </c>
      <c r="L105" s="27" t="s">
        <v>24</v>
      </c>
      <c r="M105" s="50">
        <f>F105-H105-K105</f>
        <v>0</v>
      </c>
    </row>
    <row r="106" spans="1:13" ht="27" customHeight="1" x14ac:dyDescent="0.25">
      <c r="A106" s="36">
        <v>4</v>
      </c>
      <c r="B106" s="24" t="s">
        <v>29</v>
      </c>
      <c r="C106" s="25" t="s">
        <v>37</v>
      </c>
      <c r="D106" s="25" t="s">
        <v>38</v>
      </c>
      <c r="E106" s="26">
        <v>0</v>
      </c>
      <c r="F106" s="26">
        <f t="shared" si="32"/>
        <v>0</v>
      </c>
      <c r="G106" s="29">
        <v>0</v>
      </c>
      <c r="H106" s="26">
        <f t="shared" si="33"/>
        <v>0</v>
      </c>
      <c r="I106" s="27" t="s">
        <v>24</v>
      </c>
      <c r="J106" s="26">
        <v>0</v>
      </c>
      <c r="K106" s="26">
        <f t="shared" si="34"/>
        <v>0</v>
      </c>
      <c r="L106" s="27" t="s">
        <v>24</v>
      </c>
      <c r="M106" s="50">
        <f t="shared" ref="M106:M112" si="35">F106-H106-K106</f>
        <v>0</v>
      </c>
    </row>
    <row r="107" spans="1:13" ht="27" customHeight="1" x14ac:dyDescent="0.25">
      <c r="A107" s="36">
        <v>5</v>
      </c>
      <c r="B107" s="24" t="s">
        <v>30</v>
      </c>
      <c r="C107" s="25" t="s">
        <v>25</v>
      </c>
      <c r="D107" s="25" t="s">
        <v>26</v>
      </c>
      <c r="E107" s="26">
        <v>0</v>
      </c>
      <c r="F107" s="26">
        <f t="shared" si="32"/>
        <v>0</v>
      </c>
      <c r="G107" s="26">
        <v>0</v>
      </c>
      <c r="H107" s="29">
        <f t="shared" si="33"/>
        <v>0</v>
      </c>
      <c r="I107" s="27" t="s">
        <v>24</v>
      </c>
      <c r="J107" s="26">
        <v>0</v>
      </c>
      <c r="K107" s="26">
        <f t="shared" si="34"/>
        <v>0</v>
      </c>
      <c r="L107" s="27" t="s">
        <v>24</v>
      </c>
      <c r="M107" s="50">
        <f t="shared" si="35"/>
        <v>0</v>
      </c>
    </row>
    <row r="108" spans="1:13" ht="27" customHeight="1" x14ac:dyDescent="0.25">
      <c r="A108" s="36">
        <v>6</v>
      </c>
      <c r="B108" s="37" t="s">
        <v>39</v>
      </c>
      <c r="C108" s="25" t="s">
        <v>13</v>
      </c>
      <c r="D108" s="25" t="s">
        <v>17</v>
      </c>
      <c r="E108" s="26">
        <v>0</v>
      </c>
      <c r="F108" s="26">
        <f t="shared" si="32"/>
        <v>0</v>
      </c>
      <c r="G108" s="29">
        <v>0</v>
      </c>
      <c r="H108" s="26">
        <f t="shared" si="33"/>
        <v>0</v>
      </c>
      <c r="I108" s="27" t="s">
        <v>24</v>
      </c>
      <c r="J108" s="26">
        <v>0</v>
      </c>
      <c r="K108" s="26">
        <f t="shared" si="34"/>
        <v>0</v>
      </c>
      <c r="L108" s="27" t="s">
        <v>24</v>
      </c>
      <c r="M108" s="50">
        <f t="shared" si="35"/>
        <v>0</v>
      </c>
    </row>
    <row r="109" spans="1:13" ht="27" customHeight="1" x14ac:dyDescent="0.25">
      <c r="A109" s="36">
        <v>7</v>
      </c>
      <c r="B109" s="37" t="s">
        <v>39</v>
      </c>
      <c r="C109" s="25" t="s">
        <v>35</v>
      </c>
      <c r="D109" s="25" t="s">
        <v>36</v>
      </c>
      <c r="E109" s="26">
        <v>0</v>
      </c>
      <c r="F109" s="26">
        <f t="shared" si="32"/>
        <v>0</v>
      </c>
      <c r="G109" s="29">
        <v>0</v>
      </c>
      <c r="H109" s="29">
        <f t="shared" si="33"/>
        <v>0</v>
      </c>
      <c r="I109" s="27" t="s">
        <v>24</v>
      </c>
      <c r="J109" s="26">
        <v>0</v>
      </c>
      <c r="K109" s="26">
        <f t="shared" si="34"/>
        <v>0</v>
      </c>
      <c r="L109" s="27" t="s">
        <v>24</v>
      </c>
      <c r="M109" s="50">
        <f t="shared" si="35"/>
        <v>0</v>
      </c>
    </row>
    <row r="110" spans="1:13" ht="27" customHeight="1" x14ac:dyDescent="0.25">
      <c r="A110" s="36">
        <v>8</v>
      </c>
      <c r="B110" s="24" t="s">
        <v>31</v>
      </c>
      <c r="C110" s="25" t="s">
        <v>14</v>
      </c>
      <c r="D110" s="25" t="s">
        <v>20</v>
      </c>
      <c r="E110" s="30">
        <v>1</v>
      </c>
      <c r="F110" s="30">
        <f t="shared" si="32"/>
        <v>4</v>
      </c>
      <c r="G110" s="26">
        <v>0</v>
      </c>
      <c r="H110" s="26">
        <f t="shared" si="33"/>
        <v>0</v>
      </c>
      <c r="I110" s="27" t="s">
        <v>24</v>
      </c>
      <c r="J110" s="30">
        <f>E110</f>
        <v>1</v>
      </c>
      <c r="K110" s="30">
        <f t="shared" si="34"/>
        <v>4</v>
      </c>
      <c r="L110" s="24" t="s">
        <v>180</v>
      </c>
      <c r="M110" s="50">
        <f t="shared" si="35"/>
        <v>0</v>
      </c>
    </row>
    <row r="111" spans="1:13" ht="27" customHeight="1" x14ac:dyDescent="0.25">
      <c r="A111" s="36">
        <v>9</v>
      </c>
      <c r="B111" s="24" t="s">
        <v>31</v>
      </c>
      <c r="C111" s="25" t="s">
        <v>40</v>
      </c>
      <c r="D111" s="25" t="s">
        <v>41</v>
      </c>
      <c r="E111" s="26">
        <v>0</v>
      </c>
      <c r="F111" s="26">
        <f t="shared" si="32"/>
        <v>0</v>
      </c>
      <c r="G111" s="29">
        <v>0</v>
      </c>
      <c r="H111" s="29">
        <f t="shared" si="33"/>
        <v>0</v>
      </c>
      <c r="I111" s="27" t="s">
        <v>24</v>
      </c>
      <c r="J111" s="26">
        <v>0</v>
      </c>
      <c r="K111" s="26">
        <f t="shared" si="34"/>
        <v>0</v>
      </c>
      <c r="L111" s="27" t="s">
        <v>24</v>
      </c>
      <c r="M111" s="50">
        <f t="shared" si="35"/>
        <v>0</v>
      </c>
    </row>
    <row r="112" spans="1:13" ht="27.95" customHeight="1" x14ac:dyDescent="0.25">
      <c r="A112" s="36">
        <v>10</v>
      </c>
      <c r="B112" s="24" t="s">
        <v>30</v>
      </c>
      <c r="C112" s="25" t="s">
        <v>27</v>
      </c>
      <c r="D112" s="38" t="s">
        <v>28</v>
      </c>
      <c r="E112" s="26">
        <v>0</v>
      </c>
      <c r="F112" s="26">
        <f t="shared" si="32"/>
        <v>0</v>
      </c>
      <c r="G112" s="26">
        <v>0</v>
      </c>
      <c r="H112" s="26">
        <f t="shared" si="33"/>
        <v>0</v>
      </c>
      <c r="I112" s="27" t="s">
        <v>24</v>
      </c>
      <c r="J112" s="26">
        <v>0</v>
      </c>
      <c r="K112" s="26">
        <f t="shared" si="34"/>
        <v>0</v>
      </c>
      <c r="L112" s="27" t="s">
        <v>24</v>
      </c>
      <c r="M112" s="50">
        <f t="shared" si="35"/>
        <v>0</v>
      </c>
    </row>
    <row r="113" spans="1:13" ht="30" customHeight="1" x14ac:dyDescent="0.25">
      <c r="A113" s="36">
        <v>11</v>
      </c>
      <c r="B113" s="24" t="s">
        <v>29</v>
      </c>
      <c r="C113" s="37" t="s">
        <v>32</v>
      </c>
      <c r="D113" s="25" t="s">
        <v>18</v>
      </c>
      <c r="E113" s="26">
        <v>4.0000000000000001E-3</v>
      </c>
      <c r="F113" s="26">
        <f t="shared" si="32"/>
        <v>2.5999999999999999E-2</v>
      </c>
      <c r="G113" s="26">
        <v>0</v>
      </c>
      <c r="H113" s="29">
        <f t="shared" si="33"/>
        <v>0</v>
      </c>
      <c r="I113" s="27" t="s">
        <v>24</v>
      </c>
      <c r="J113" s="28">
        <v>0</v>
      </c>
      <c r="K113" s="26">
        <f t="shared" si="34"/>
        <v>0.01</v>
      </c>
      <c r="L113" s="27" t="s">
        <v>24</v>
      </c>
      <c r="M113" s="33">
        <f>F113-H113-K113+0.004</f>
        <v>0.02</v>
      </c>
    </row>
    <row r="114" spans="1:13" ht="27.75" customHeight="1" x14ac:dyDescent="0.25">
      <c r="A114" s="36">
        <v>12</v>
      </c>
      <c r="B114" s="24" t="s">
        <v>29</v>
      </c>
      <c r="C114" s="37" t="s">
        <v>33</v>
      </c>
      <c r="D114" s="25" t="s">
        <v>19</v>
      </c>
      <c r="E114" s="26">
        <v>0.03</v>
      </c>
      <c r="F114" s="26">
        <f t="shared" si="32"/>
        <v>0.11</v>
      </c>
      <c r="G114" s="26">
        <v>0</v>
      </c>
      <c r="H114" s="29">
        <f t="shared" si="33"/>
        <v>0</v>
      </c>
      <c r="I114" s="27" t="s">
        <v>24</v>
      </c>
      <c r="J114" s="26">
        <v>0</v>
      </c>
      <c r="K114" s="26">
        <f t="shared" si="34"/>
        <v>0.15</v>
      </c>
      <c r="L114" s="27" t="s">
        <v>24</v>
      </c>
      <c r="M114" s="33">
        <f>F114-H114-K114+0.173</f>
        <v>0.13300000000000001</v>
      </c>
    </row>
    <row r="115" spans="1:13" ht="34.5" customHeight="1" thickBot="1" x14ac:dyDescent="0.3">
      <c r="A115" s="39">
        <v>13</v>
      </c>
      <c r="B115" s="40" t="s">
        <v>29</v>
      </c>
      <c r="C115" s="41" t="s">
        <v>187</v>
      </c>
      <c r="D115" s="42" t="s">
        <v>188</v>
      </c>
      <c r="E115" s="43">
        <v>0</v>
      </c>
      <c r="F115" s="43">
        <f t="shared" si="32"/>
        <v>0</v>
      </c>
      <c r="G115" s="43">
        <v>0</v>
      </c>
      <c r="H115" s="51">
        <f t="shared" ref="H115" si="36">H84+G115</f>
        <v>0</v>
      </c>
      <c r="I115" s="44" t="s">
        <v>24</v>
      </c>
      <c r="J115" s="43">
        <v>0</v>
      </c>
      <c r="K115" s="43">
        <f t="shared" ref="K115" si="37">K84+J115</f>
        <v>0</v>
      </c>
      <c r="L115" s="44" t="s">
        <v>24</v>
      </c>
      <c r="M115" s="45">
        <f>F115-H115-K115</f>
        <v>0</v>
      </c>
    </row>
    <row r="118" spans="1:13" ht="14.1" customHeight="1" x14ac:dyDescent="0.25"/>
    <row r="119" spans="1:13" ht="14.1" customHeight="1" x14ac:dyDescent="0.25"/>
    <row r="120" spans="1:13" ht="14.1" customHeight="1" x14ac:dyDescent="0.25"/>
    <row r="121" spans="1:13" ht="30" customHeight="1" x14ac:dyDescent="0.25">
      <c r="C121" s="205" t="s">
        <v>189</v>
      </c>
      <c r="D121" s="205"/>
      <c r="E121" s="205"/>
      <c r="F121" s="205"/>
      <c r="G121" s="205"/>
      <c r="H121" s="205"/>
      <c r="I121" s="205"/>
      <c r="J121" s="205"/>
      <c r="K121" s="205"/>
      <c r="L121" s="205"/>
    </row>
    <row r="122" spans="1:13" ht="18" x14ac:dyDescent="0.25">
      <c r="D122" s="57"/>
      <c r="E122" s="57"/>
      <c r="F122" s="57"/>
      <c r="G122" s="57"/>
      <c r="H122" s="57"/>
      <c r="I122" s="57"/>
      <c r="J122" s="57"/>
      <c r="K122" s="57"/>
    </row>
    <row r="124" spans="1:13" ht="30" customHeight="1" x14ac:dyDescent="0.25">
      <c r="B124" s="35" t="s">
        <v>0</v>
      </c>
      <c r="C124" s="35"/>
      <c r="D124" s="35"/>
      <c r="E124" s="35"/>
      <c r="F124" s="35"/>
    </row>
    <row r="125" spans="1:13" ht="15.75" thickBot="1" x14ac:dyDescent="0.3"/>
    <row r="126" spans="1:13" ht="30" customHeight="1" x14ac:dyDescent="0.25">
      <c r="A126" s="206" t="s">
        <v>1</v>
      </c>
      <c r="B126" s="208" t="s">
        <v>2</v>
      </c>
      <c r="C126" s="208" t="s">
        <v>3</v>
      </c>
      <c r="D126" s="210" t="s">
        <v>4</v>
      </c>
      <c r="E126" s="208" t="s">
        <v>8</v>
      </c>
      <c r="F126" s="208"/>
      <c r="G126" s="208" t="s">
        <v>7</v>
      </c>
      <c r="H126" s="208"/>
      <c r="I126" s="208"/>
      <c r="J126" s="208" t="s">
        <v>9</v>
      </c>
      <c r="K126" s="208"/>
      <c r="L126" s="208"/>
      <c r="M126" s="203" t="s">
        <v>10</v>
      </c>
    </row>
    <row r="127" spans="1:13" ht="60" customHeight="1" x14ac:dyDescent="0.25">
      <c r="A127" s="207"/>
      <c r="B127" s="209"/>
      <c r="C127" s="209"/>
      <c r="D127" s="211"/>
      <c r="E127" s="59" t="s">
        <v>48</v>
      </c>
      <c r="F127" s="58" t="s">
        <v>5</v>
      </c>
      <c r="G127" s="59" t="s">
        <v>6</v>
      </c>
      <c r="H127" s="58" t="s">
        <v>5</v>
      </c>
      <c r="I127" s="59" t="s">
        <v>23</v>
      </c>
      <c r="J127" s="59" t="s">
        <v>6</v>
      </c>
      <c r="K127" s="58" t="s">
        <v>5</v>
      </c>
      <c r="L127" s="59" t="s">
        <v>22</v>
      </c>
      <c r="M127" s="204"/>
    </row>
    <row r="128" spans="1:13" ht="27.95" customHeight="1" x14ac:dyDescent="0.25">
      <c r="A128" s="36">
        <v>1</v>
      </c>
      <c r="B128" s="24" t="s">
        <v>29</v>
      </c>
      <c r="C128" s="25" t="s">
        <v>11</v>
      </c>
      <c r="D128" s="25" t="s">
        <v>15</v>
      </c>
      <c r="E128" s="26">
        <v>0</v>
      </c>
      <c r="F128" s="26">
        <f t="shared" ref="F128:F140" si="38">F103+E128</f>
        <v>230</v>
      </c>
      <c r="G128" s="26">
        <v>100</v>
      </c>
      <c r="H128" s="26">
        <f t="shared" ref="H128:H140" si="39">H103+G128</f>
        <v>540</v>
      </c>
      <c r="I128" s="27" t="s">
        <v>186</v>
      </c>
      <c r="J128" s="26">
        <v>0</v>
      </c>
      <c r="K128" s="26">
        <f t="shared" ref="K128:K140" si="40">K103+J128</f>
        <v>0</v>
      </c>
      <c r="L128" s="27" t="s">
        <v>24</v>
      </c>
      <c r="M128" s="32">
        <f>(740+F128)-H128-K128</f>
        <v>430</v>
      </c>
    </row>
    <row r="129" spans="1:13" ht="27.95" customHeight="1" x14ac:dyDescent="0.25">
      <c r="A129" s="36">
        <v>2</v>
      </c>
      <c r="B129" s="24" t="s">
        <v>29</v>
      </c>
      <c r="C129" s="25" t="s">
        <v>171</v>
      </c>
      <c r="D129" s="25" t="s">
        <v>172</v>
      </c>
      <c r="E129" s="26">
        <v>0</v>
      </c>
      <c r="F129" s="26">
        <f t="shared" si="38"/>
        <v>0</v>
      </c>
      <c r="G129" s="26">
        <v>0</v>
      </c>
      <c r="H129" s="26">
        <f t="shared" si="39"/>
        <v>0</v>
      </c>
      <c r="I129" s="27" t="s">
        <v>24</v>
      </c>
      <c r="J129" s="26">
        <v>0</v>
      </c>
      <c r="K129" s="26">
        <f t="shared" si="40"/>
        <v>0</v>
      </c>
      <c r="L129" s="27" t="s">
        <v>24</v>
      </c>
      <c r="M129" s="32">
        <f>(0+F129)-H129-K129</f>
        <v>0</v>
      </c>
    </row>
    <row r="130" spans="1:13" ht="27.95" customHeight="1" x14ac:dyDescent="0.25">
      <c r="A130" s="36">
        <v>3</v>
      </c>
      <c r="B130" s="24" t="s">
        <v>29</v>
      </c>
      <c r="C130" s="25" t="s">
        <v>12</v>
      </c>
      <c r="D130" s="25" t="s">
        <v>16</v>
      </c>
      <c r="E130" s="26">
        <f>3.14</f>
        <v>3.14</v>
      </c>
      <c r="F130" s="26">
        <f t="shared" si="38"/>
        <v>12.385999999999999</v>
      </c>
      <c r="G130" s="28">
        <f>3.14</f>
        <v>3.14</v>
      </c>
      <c r="H130" s="28">
        <f t="shared" si="39"/>
        <v>12.385999999999999</v>
      </c>
      <c r="I130" s="25" t="s">
        <v>185</v>
      </c>
      <c r="J130" s="26">
        <v>0</v>
      </c>
      <c r="K130" s="26">
        <f t="shared" si="40"/>
        <v>0</v>
      </c>
      <c r="L130" s="27" t="s">
        <v>24</v>
      </c>
      <c r="M130" s="50">
        <f>F130-H130-K130</f>
        <v>0</v>
      </c>
    </row>
    <row r="131" spans="1:13" ht="27.95" customHeight="1" x14ac:dyDescent="0.25">
      <c r="A131" s="36">
        <v>4</v>
      </c>
      <c r="B131" s="24" t="s">
        <v>29</v>
      </c>
      <c r="C131" s="25" t="s">
        <v>37</v>
      </c>
      <c r="D131" s="25" t="s">
        <v>38</v>
      </c>
      <c r="E131" s="26">
        <v>0</v>
      </c>
      <c r="F131" s="26">
        <f t="shared" si="38"/>
        <v>0</v>
      </c>
      <c r="G131" s="29">
        <v>0</v>
      </c>
      <c r="H131" s="26">
        <f t="shared" si="39"/>
        <v>0</v>
      </c>
      <c r="I131" s="27" t="s">
        <v>24</v>
      </c>
      <c r="J131" s="26">
        <v>0</v>
      </c>
      <c r="K131" s="26">
        <f t="shared" si="40"/>
        <v>0</v>
      </c>
      <c r="L131" s="27" t="s">
        <v>24</v>
      </c>
      <c r="M131" s="50">
        <f t="shared" ref="M131:M137" si="41">F131-H131-K131</f>
        <v>0</v>
      </c>
    </row>
    <row r="132" spans="1:13" ht="27.95" customHeight="1" x14ac:dyDescent="0.25">
      <c r="A132" s="36">
        <v>5</v>
      </c>
      <c r="B132" s="24" t="s">
        <v>30</v>
      </c>
      <c r="C132" s="25" t="s">
        <v>25</v>
      </c>
      <c r="D132" s="25" t="s">
        <v>26</v>
      </c>
      <c r="E132" s="26">
        <v>0</v>
      </c>
      <c r="F132" s="26">
        <f t="shared" si="38"/>
        <v>0</v>
      </c>
      <c r="G132" s="26">
        <v>0</v>
      </c>
      <c r="H132" s="29">
        <f t="shared" si="39"/>
        <v>0</v>
      </c>
      <c r="I132" s="27" t="s">
        <v>24</v>
      </c>
      <c r="J132" s="26">
        <v>0</v>
      </c>
      <c r="K132" s="26">
        <f t="shared" si="40"/>
        <v>0</v>
      </c>
      <c r="L132" s="27" t="s">
        <v>24</v>
      </c>
      <c r="M132" s="50">
        <f t="shared" si="41"/>
        <v>0</v>
      </c>
    </row>
    <row r="133" spans="1:13" ht="27.95" customHeight="1" x14ac:dyDescent="0.25">
      <c r="A133" s="36">
        <v>6</v>
      </c>
      <c r="B133" s="37" t="s">
        <v>39</v>
      </c>
      <c r="C133" s="25" t="s">
        <v>13</v>
      </c>
      <c r="D133" s="25" t="s">
        <v>17</v>
      </c>
      <c r="E133" s="26">
        <v>0</v>
      </c>
      <c r="F133" s="26">
        <f t="shared" si="38"/>
        <v>0</v>
      </c>
      <c r="G133" s="29">
        <v>0</v>
      </c>
      <c r="H133" s="26">
        <f t="shared" si="39"/>
        <v>0</v>
      </c>
      <c r="I133" s="27" t="s">
        <v>24</v>
      </c>
      <c r="J133" s="26">
        <v>0</v>
      </c>
      <c r="K133" s="26">
        <f t="shared" si="40"/>
        <v>0</v>
      </c>
      <c r="L133" s="27" t="s">
        <v>24</v>
      </c>
      <c r="M133" s="50">
        <f t="shared" si="41"/>
        <v>0</v>
      </c>
    </row>
    <row r="134" spans="1:13" ht="27.95" customHeight="1" x14ac:dyDescent="0.25">
      <c r="A134" s="36">
        <v>7</v>
      </c>
      <c r="B134" s="37" t="s">
        <v>39</v>
      </c>
      <c r="C134" s="25" t="s">
        <v>35</v>
      </c>
      <c r="D134" s="25" t="s">
        <v>36</v>
      </c>
      <c r="E134" s="26">
        <v>0</v>
      </c>
      <c r="F134" s="26">
        <f t="shared" si="38"/>
        <v>0</v>
      </c>
      <c r="G134" s="29">
        <v>0</v>
      </c>
      <c r="H134" s="29">
        <f t="shared" si="39"/>
        <v>0</v>
      </c>
      <c r="I134" s="27" t="s">
        <v>24</v>
      </c>
      <c r="J134" s="26">
        <v>0</v>
      </c>
      <c r="K134" s="26">
        <f t="shared" si="40"/>
        <v>0</v>
      </c>
      <c r="L134" s="27" t="s">
        <v>24</v>
      </c>
      <c r="M134" s="50">
        <f t="shared" si="41"/>
        <v>0</v>
      </c>
    </row>
    <row r="135" spans="1:13" ht="27.95" customHeight="1" x14ac:dyDescent="0.25">
      <c r="A135" s="36">
        <v>8</v>
      </c>
      <c r="B135" s="24" t="s">
        <v>31</v>
      </c>
      <c r="C135" s="25" t="s">
        <v>14</v>
      </c>
      <c r="D135" s="25" t="s">
        <v>20</v>
      </c>
      <c r="E135" s="30">
        <v>1</v>
      </c>
      <c r="F135" s="30">
        <f t="shared" si="38"/>
        <v>5</v>
      </c>
      <c r="G135" s="26">
        <v>0</v>
      </c>
      <c r="H135" s="26">
        <f t="shared" si="39"/>
        <v>0</v>
      </c>
      <c r="I135" s="27" t="s">
        <v>24</v>
      </c>
      <c r="J135" s="30">
        <f>E135</f>
        <v>1</v>
      </c>
      <c r="K135" s="30">
        <f t="shared" si="40"/>
        <v>5</v>
      </c>
      <c r="L135" s="24" t="s">
        <v>180</v>
      </c>
      <c r="M135" s="50">
        <f t="shared" si="41"/>
        <v>0</v>
      </c>
    </row>
    <row r="136" spans="1:13" ht="27.95" customHeight="1" x14ac:dyDescent="0.25">
      <c r="A136" s="36">
        <v>9</v>
      </c>
      <c r="B136" s="24" t="s">
        <v>31</v>
      </c>
      <c r="C136" s="25" t="s">
        <v>40</v>
      </c>
      <c r="D136" s="25" t="s">
        <v>41</v>
      </c>
      <c r="E136" s="26">
        <v>0</v>
      </c>
      <c r="F136" s="26">
        <f t="shared" si="38"/>
        <v>0</v>
      </c>
      <c r="G136" s="29">
        <v>0</v>
      </c>
      <c r="H136" s="29">
        <f t="shared" si="39"/>
        <v>0</v>
      </c>
      <c r="I136" s="27" t="s">
        <v>24</v>
      </c>
      <c r="J136" s="26">
        <v>0</v>
      </c>
      <c r="K136" s="26">
        <f t="shared" si="40"/>
        <v>0</v>
      </c>
      <c r="L136" s="27" t="s">
        <v>24</v>
      </c>
      <c r="M136" s="50">
        <f t="shared" si="41"/>
        <v>0</v>
      </c>
    </row>
    <row r="137" spans="1:13" ht="27.95" customHeight="1" x14ac:dyDescent="0.25">
      <c r="A137" s="36">
        <v>10</v>
      </c>
      <c r="B137" s="24" t="s">
        <v>30</v>
      </c>
      <c r="C137" s="25" t="s">
        <v>27</v>
      </c>
      <c r="D137" s="38" t="s">
        <v>28</v>
      </c>
      <c r="E137" s="26">
        <v>0</v>
      </c>
      <c r="F137" s="26">
        <f t="shared" si="38"/>
        <v>0</v>
      </c>
      <c r="G137" s="26">
        <v>0</v>
      </c>
      <c r="H137" s="26">
        <f t="shared" si="39"/>
        <v>0</v>
      </c>
      <c r="I137" s="27" t="s">
        <v>24</v>
      </c>
      <c r="J137" s="26">
        <v>0</v>
      </c>
      <c r="K137" s="26">
        <f t="shared" si="40"/>
        <v>0</v>
      </c>
      <c r="L137" s="27" t="s">
        <v>24</v>
      </c>
      <c r="M137" s="50">
        <f t="shared" si="41"/>
        <v>0</v>
      </c>
    </row>
    <row r="138" spans="1:13" ht="30.95" customHeight="1" x14ac:dyDescent="0.25">
      <c r="A138" s="36">
        <v>11</v>
      </c>
      <c r="B138" s="24" t="s">
        <v>29</v>
      </c>
      <c r="C138" s="37" t="s">
        <v>32</v>
      </c>
      <c r="D138" s="25" t="s">
        <v>18</v>
      </c>
      <c r="E138" s="26">
        <v>3.0000000000000001E-3</v>
      </c>
      <c r="F138" s="26">
        <f t="shared" si="38"/>
        <v>2.8999999999999998E-2</v>
      </c>
      <c r="G138" s="26">
        <v>0</v>
      </c>
      <c r="H138" s="29">
        <f t="shared" si="39"/>
        <v>0</v>
      </c>
      <c r="I138" s="27" t="s">
        <v>24</v>
      </c>
      <c r="J138" s="28">
        <v>0</v>
      </c>
      <c r="K138" s="26">
        <f t="shared" si="40"/>
        <v>0.01</v>
      </c>
      <c r="L138" s="27" t="s">
        <v>24</v>
      </c>
      <c r="M138" s="33">
        <f>F138-H138-K138+0.004</f>
        <v>2.2999999999999996E-2</v>
      </c>
    </row>
    <row r="139" spans="1:13" ht="27.75" customHeight="1" x14ac:dyDescent="0.25">
      <c r="A139" s="36">
        <v>12</v>
      </c>
      <c r="B139" s="24" t="s">
        <v>29</v>
      </c>
      <c r="C139" s="37" t="s">
        <v>33</v>
      </c>
      <c r="D139" s="25" t="s">
        <v>19</v>
      </c>
      <c r="E139" s="26">
        <v>0.02</v>
      </c>
      <c r="F139" s="26">
        <f t="shared" si="38"/>
        <v>0.13</v>
      </c>
      <c r="G139" s="26">
        <v>0</v>
      </c>
      <c r="H139" s="28">
        <f t="shared" si="39"/>
        <v>0</v>
      </c>
      <c r="I139" s="27" t="s">
        <v>24</v>
      </c>
      <c r="J139" s="26">
        <v>0</v>
      </c>
      <c r="K139" s="26">
        <f t="shared" si="40"/>
        <v>0.15</v>
      </c>
      <c r="L139" s="27" t="s">
        <v>42</v>
      </c>
      <c r="M139" s="33">
        <f>F139-H139-K139+0.173</f>
        <v>0.153</v>
      </c>
    </row>
    <row r="140" spans="1:13" ht="33.75" customHeight="1" thickBot="1" x14ac:dyDescent="0.3">
      <c r="A140" s="39">
        <v>13</v>
      </c>
      <c r="B140" s="40" t="s">
        <v>29</v>
      </c>
      <c r="C140" s="41" t="s">
        <v>187</v>
      </c>
      <c r="D140" s="42" t="s">
        <v>188</v>
      </c>
      <c r="E140" s="43">
        <v>0</v>
      </c>
      <c r="F140" s="43">
        <f t="shared" si="38"/>
        <v>0</v>
      </c>
      <c r="G140" s="43">
        <v>0</v>
      </c>
      <c r="H140" s="52">
        <f t="shared" si="39"/>
        <v>0</v>
      </c>
      <c r="I140" s="44" t="s">
        <v>24</v>
      </c>
      <c r="J140" s="43">
        <v>0</v>
      </c>
      <c r="K140" s="43">
        <f t="shared" si="40"/>
        <v>0</v>
      </c>
      <c r="L140" s="44" t="s">
        <v>24</v>
      </c>
      <c r="M140" s="53">
        <f>F140-H140-K140</f>
        <v>0</v>
      </c>
    </row>
    <row r="145" spans="1:13" ht="12.95" customHeight="1" x14ac:dyDescent="0.25"/>
    <row r="146" spans="1:13" ht="12.95" customHeight="1" x14ac:dyDescent="0.25"/>
    <row r="147" spans="1:13" ht="12.95" customHeight="1" x14ac:dyDescent="0.25"/>
    <row r="148" spans="1:13" ht="12.95" customHeight="1" x14ac:dyDescent="0.25"/>
    <row r="149" spans="1:13" ht="12.95" customHeight="1" x14ac:dyDescent="0.25"/>
    <row r="150" spans="1:13" ht="12.95" customHeight="1" x14ac:dyDescent="0.25"/>
    <row r="151" spans="1:13" ht="12.95" customHeight="1" x14ac:dyDescent="0.25"/>
    <row r="152" spans="1:13" ht="30" customHeight="1" x14ac:dyDescent="0.25">
      <c r="C152" s="205" t="s">
        <v>189</v>
      </c>
      <c r="D152" s="205"/>
      <c r="E152" s="205"/>
      <c r="F152" s="205"/>
      <c r="G152" s="205"/>
      <c r="H152" s="205"/>
      <c r="I152" s="205"/>
      <c r="J152" s="205"/>
      <c r="K152" s="205"/>
      <c r="L152" s="205"/>
    </row>
    <row r="153" spans="1:13" ht="18" x14ac:dyDescent="0.25">
      <c r="D153" s="57"/>
      <c r="E153" s="57"/>
      <c r="F153" s="57"/>
      <c r="G153" s="57"/>
      <c r="H153" s="57"/>
      <c r="I153" s="57"/>
      <c r="J153" s="57"/>
      <c r="K153" s="57"/>
    </row>
    <row r="155" spans="1:13" ht="30" customHeight="1" x14ac:dyDescent="0.25">
      <c r="B155" s="35" t="s">
        <v>0</v>
      </c>
      <c r="C155" s="35"/>
      <c r="D155" s="35"/>
      <c r="E155" s="35"/>
      <c r="F155" s="35"/>
    </row>
    <row r="156" spans="1:13" ht="15.75" thickBot="1" x14ac:dyDescent="0.3"/>
    <row r="157" spans="1:13" ht="30" customHeight="1" x14ac:dyDescent="0.25">
      <c r="A157" s="206" t="s">
        <v>1</v>
      </c>
      <c r="B157" s="208" t="s">
        <v>2</v>
      </c>
      <c r="C157" s="208" t="s">
        <v>3</v>
      </c>
      <c r="D157" s="210" t="s">
        <v>4</v>
      </c>
      <c r="E157" s="208" t="s">
        <v>8</v>
      </c>
      <c r="F157" s="208"/>
      <c r="G157" s="208" t="s">
        <v>7</v>
      </c>
      <c r="H157" s="208"/>
      <c r="I157" s="208"/>
      <c r="J157" s="208" t="s">
        <v>9</v>
      </c>
      <c r="K157" s="208"/>
      <c r="L157" s="208"/>
      <c r="M157" s="203" t="s">
        <v>10</v>
      </c>
    </row>
    <row r="158" spans="1:13" ht="60" customHeight="1" x14ac:dyDescent="0.25">
      <c r="A158" s="207"/>
      <c r="B158" s="209"/>
      <c r="C158" s="209"/>
      <c r="D158" s="211"/>
      <c r="E158" s="59" t="s">
        <v>47</v>
      </c>
      <c r="F158" s="58" t="s">
        <v>5</v>
      </c>
      <c r="G158" s="59" t="s">
        <v>6</v>
      </c>
      <c r="H158" s="58" t="s">
        <v>5</v>
      </c>
      <c r="I158" s="59" t="s">
        <v>23</v>
      </c>
      <c r="J158" s="59" t="s">
        <v>6</v>
      </c>
      <c r="K158" s="58" t="s">
        <v>5</v>
      </c>
      <c r="L158" s="59" t="s">
        <v>22</v>
      </c>
      <c r="M158" s="204"/>
    </row>
    <row r="159" spans="1:13" ht="27.6" customHeight="1" x14ac:dyDescent="0.25">
      <c r="A159" s="36">
        <v>1</v>
      </c>
      <c r="B159" s="24" t="s">
        <v>29</v>
      </c>
      <c r="C159" s="25" t="s">
        <v>11</v>
      </c>
      <c r="D159" s="25" t="s">
        <v>15</v>
      </c>
      <c r="E159" s="26">
        <v>115</v>
      </c>
      <c r="F159" s="26">
        <f t="shared" ref="F159:F170" si="42">F128+E159</f>
        <v>345</v>
      </c>
      <c r="G159" s="26">
        <v>0</v>
      </c>
      <c r="H159" s="26">
        <f t="shared" ref="H159:H170" si="43">H128+G159</f>
        <v>540</v>
      </c>
      <c r="I159" s="27" t="s">
        <v>24</v>
      </c>
      <c r="J159" s="26">
        <v>0</v>
      </c>
      <c r="K159" s="26">
        <f t="shared" ref="K159:K170" si="44">K128+J159</f>
        <v>0</v>
      </c>
      <c r="L159" s="27" t="s">
        <v>24</v>
      </c>
      <c r="M159" s="32">
        <f>(740+F159)-H159-K159</f>
        <v>545</v>
      </c>
    </row>
    <row r="160" spans="1:13" ht="27.6" customHeight="1" x14ac:dyDescent="0.25">
      <c r="A160" s="36">
        <v>2</v>
      </c>
      <c r="B160" s="24" t="s">
        <v>29</v>
      </c>
      <c r="C160" s="25" t="s">
        <v>171</v>
      </c>
      <c r="D160" s="25" t="s">
        <v>172</v>
      </c>
      <c r="E160" s="26">
        <v>0</v>
      </c>
      <c r="F160" s="26">
        <v>0</v>
      </c>
      <c r="G160" s="26">
        <v>0</v>
      </c>
      <c r="H160" s="26">
        <f t="shared" si="43"/>
        <v>0</v>
      </c>
      <c r="I160" s="27" t="s">
        <v>24</v>
      </c>
      <c r="J160" s="26">
        <v>0</v>
      </c>
      <c r="K160" s="26">
        <f t="shared" si="44"/>
        <v>0</v>
      </c>
      <c r="L160" s="27" t="s">
        <v>24</v>
      </c>
      <c r="M160" s="34">
        <f>(0+F160)-H160-K160</f>
        <v>0</v>
      </c>
    </row>
    <row r="161" spans="1:13" ht="27.6" customHeight="1" x14ac:dyDescent="0.25">
      <c r="A161" s="36">
        <v>3</v>
      </c>
      <c r="B161" s="24" t="s">
        <v>29</v>
      </c>
      <c r="C161" s="25" t="s">
        <v>12</v>
      </c>
      <c r="D161" s="25" t="s">
        <v>16</v>
      </c>
      <c r="E161" s="26">
        <f>0.523</f>
        <v>0.52300000000000002</v>
      </c>
      <c r="F161" s="26">
        <f t="shared" si="42"/>
        <v>12.908999999999999</v>
      </c>
      <c r="G161" s="28">
        <f>0.523</f>
        <v>0.52300000000000002</v>
      </c>
      <c r="H161" s="28">
        <f t="shared" si="43"/>
        <v>12.908999999999999</v>
      </c>
      <c r="I161" s="25" t="s">
        <v>185</v>
      </c>
      <c r="J161" s="26">
        <v>0</v>
      </c>
      <c r="K161" s="26">
        <f t="shared" si="44"/>
        <v>0</v>
      </c>
      <c r="L161" s="27" t="s">
        <v>24</v>
      </c>
      <c r="M161" s="50">
        <f>F161-H161-K161</f>
        <v>0</v>
      </c>
    </row>
    <row r="162" spans="1:13" ht="27.6" customHeight="1" x14ac:dyDescent="0.25">
      <c r="A162" s="36">
        <v>4</v>
      </c>
      <c r="B162" s="24" t="s">
        <v>29</v>
      </c>
      <c r="C162" s="25" t="s">
        <v>37</v>
      </c>
      <c r="D162" s="25" t="s">
        <v>38</v>
      </c>
      <c r="E162" s="26">
        <v>0</v>
      </c>
      <c r="F162" s="26">
        <f t="shared" si="42"/>
        <v>0</v>
      </c>
      <c r="G162" s="29">
        <v>0</v>
      </c>
      <c r="H162" s="26">
        <f t="shared" si="43"/>
        <v>0</v>
      </c>
      <c r="I162" s="27" t="s">
        <v>24</v>
      </c>
      <c r="J162" s="26">
        <v>0</v>
      </c>
      <c r="K162" s="26">
        <f t="shared" si="44"/>
        <v>0</v>
      </c>
      <c r="L162" s="27" t="s">
        <v>24</v>
      </c>
      <c r="M162" s="50">
        <f t="shared" ref="M162:M168" si="45">F162-H162-K162</f>
        <v>0</v>
      </c>
    </row>
    <row r="163" spans="1:13" ht="27.6" customHeight="1" x14ac:dyDescent="0.25">
      <c r="A163" s="36">
        <v>5</v>
      </c>
      <c r="B163" s="24" t="s">
        <v>30</v>
      </c>
      <c r="C163" s="25" t="s">
        <v>25</v>
      </c>
      <c r="D163" s="25" t="s">
        <v>26</v>
      </c>
      <c r="E163" s="26">
        <v>0</v>
      </c>
      <c r="F163" s="26">
        <f t="shared" si="42"/>
        <v>0</v>
      </c>
      <c r="G163" s="26">
        <v>0</v>
      </c>
      <c r="H163" s="29">
        <f t="shared" si="43"/>
        <v>0</v>
      </c>
      <c r="I163" s="27" t="s">
        <v>24</v>
      </c>
      <c r="J163" s="26">
        <v>0</v>
      </c>
      <c r="K163" s="26">
        <f t="shared" si="44"/>
        <v>0</v>
      </c>
      <c r="L163" s="27" t="s">
        <v>24</v>
      </c>
      <c r="M163" s="50">
        <f t="shared" si="45"/>
        <v>0</v>
      </c>
    </row>
    <row r="164" spans="1:13" ht="27.6" customHeight="1" x14ac:dyDescent="0.25">
      <c r="A164" s="36">
        <v>6</v>
      </c>
      <c r="B164" s="37" t="s">
        <v>39</v>
      </c>
      <c r="C164" s="25" t="s">
        <v>13</v>
      </c>
      <c r="D164" s="25" t="s">
        <v>17</v>
      </c>
      <c r="E164" s="26">
        <v>0</v>
      </c>
      <c r="F164" s="26">
        <f t="shared" si="42"/>
        <v>0</v>
      </c>
      <c r="G164" s="29">
        <v>0</v>
      </c>
      <c r="H164" s="26">
        <f t="shared" si="43"/>
        <v>0</v>
      </c>
      <c r="I164" s="27" t="s">
        <v>24</v>
      </c>
      <c r="J164" s="26">
        <v>0</v>
      </c>
      <c r="K164" s="26">
        <f t="shared" si="44"/>
        <v>0</v>
      </c>
      <c r="L164" s="27" t="s">
        <v>24</v>
      </c>
      <c r="M164" s="50">
        <f t="shared" si="45"/>
        <v>0</v>
      </c>
    </row>
    <row r="165" spans="1:13" ht="27.6" customHeight="1" x14ac:dyDescent="0.25">
      <c r="A165" s="36">
        <v>7</v>
      </c>
      <c r="B165" s="37" t="s">
        <v>39</v>
      </c>
      <c r="C165" s="25" t="s">
        <v>35</v>
      </c>
      <c r="D165" s="25" t="s">
        <v>36</v>
      </c>
      <c r="E165" s="26">
        <v>0</v>
      </c>
      <c r="F165" s="26">
        <f t="shared" si="42"/>
        <v>0</v>
      </c>
      <c r="G165" s="29">
        <v>0</v>
      </c>
      <c r="H165" s="29">
        <f t="shared" si="43"/>
        <v>0</v>
      </c>
      <c r="I165" s="27" t="s">
        <v>24</v>
      </c>
      <c r="J165" s="26">
        <v>0</v>
      </c>
      <c r="K165" s="26">
        <f t="shared" si="44"/>
        <v>0</v>
      </c>
      <c r="L165" s="27" t="s">
        <v>24</v>
      </c>
      <c r="M165" s="50">
        <f t="shared" si="45"/>
        <v>0</v>
      </c>
    </row>
    <row r="166" spans="1:13" ht="27.6" customHeight="1" x14ac:dyDescent="0.25">
      <c r="A166" s="36">
        <v>8</v>
      </c>
      <c r="B166" s="24" t="s">
        <v>31</v>
      </c>
      <c r="C166" s="25" t="s">
        <v>14</v>
      </c>
      <c r="D166" s="25" t="s">
        <v>20</v>
      </c>
      <c r="E166" s="30">
        <v>1</v>
      </c>
      <c r="F166" s="30">
        <f t="shared" si="42"/>
        <v>6</v>
      </c>
      <c r="G166" s="26">
        <v>0</v>
      </c>
      <c r="H166" s="26">
        <f t="shared" si="43"/>
        <v>0</v>
      </c>
      <c r="I166" s="27" t="s">
        <v>24</v>
      </c>
      <c r="J166" s="30">
        <f>E166</f>
        <v>1</v>
      </c>
      <c r="K166" s="30">
        <f t="shared" si="44"/>
        <v>6</v>
      </c>
      <c r="L166" s="24" t="s">
        <v>180</v>
      </c>
      <c r="M166" s="50">
        <f t="shared" si="45"/>
        <v>0</v>
      </c>
    </row>
    <row r="167" spans="1:13" ht="27.6" customHeight="1" x14ac:dyDescent="0.25">
      <c r="A167" s="36">
        <v>9</v>
      </c>
      <c r="B167" s="24" t="s">
        <v>31</v>
      </c>
      <c r="C167" s="25" t="s">
        <v>40</v>
      </c>
      <c r="D167" s="25" t="s">
        <v>41</v>
      </c>
      <c r="E167" s="26">
        <v>0</v>
      </c>
      <c r="F167" s="26">
        <f t="shared" si="42"/>
        <v>0</v>
      </c>
      <c r="G167" s="29">
        <v>0</v>
      </c>
      <c r="H167" s="29">
        <f t="shared" si="43"/>
        <v>0</v>
      </c>
      <c r="I167" s="27" t="s">
        <v>24</v>
      </c>
      <c r="J167" s="26">
        <v>0</v>
      </c>
      <c r="K167" s="26">
        <f t="shared" si="44"/>
        <v>0</v>
      </c>
      <c r="L167" s="27" t="s">
        <v>24</v>
      </c>
      <c r="M167" s="50">
        <f t="shared" si="45"/>
        <v>0</v>
      </c>
    </row>
    <row r="168" spans="1:13" ht="27.95" customHeight="1" x14ac:dyDescent="0.25">
      <c r="A168" s="36">
        <v>10</v>
      </c>
      <c r="B168" s="24" t="s">
        <v>30</v>
      </c>
      <c r="C168" s="25" t="s">
        <v>27</v>
      </c>
      <c r="D168" s="38" t="s">
        <v>28</v>
      </c>
      <c r="E168" s="26">
        <v>0</v>
      </c>
      <c r="F168" s="26">
        <f t="shared" si="42"/>
        <v>0</v>
      </c>
      <c r="G168" s="26">
        <v>0</v>
      </c>
      <c r="H168" s="26">
        <f t="shared" si="43"/>
        <v>0</v>
      </c>
      <c r="I168" s="27" t="s">
        <v>24</v>
      </c>
      <c r="J168" s="26">
        <v>0</v>
      </c>
      <c r="K168" s="26">
        <f t="shared" si="44"/>
        <v>0</v>
      </c>
      <c r="L168" s="27" t="s">
        <v>24</v>
      </c>
      <c r="M168" s="50">
        <f t="shared" si="45"/>
        <v>0</v>
      </c>
    </row>
    <row r="169" spans="1:13" ht="29.1" customHeight="1" x14ac:dyDescent="0.25">
      <c r="A169" s="36">
        <v>11</v>
      </c>
      <c r="B169" s="24" t="s">
        <v>29</v>
      </c>
      <c r="C169" s="37" t="s">
        <v>32</v>
      </c>
      <c r="D169" s="25" t="s">
        <v>18</v>
      </c>
      <c r="E169" s="26">
        <v>4.0000000000000001E-3</v>
      </c>
      <c r="F169" s="26">
        <f t="shared" si="42"/>
        <v>3.3000000000000002E-2</v>
      </c>
      <c r="G169" s="26">
        <v>0</v>
      </c>
      <c r="H169" s="29">
        <f t="shared" si="43"/>
        <v>0</v>
      </c>
      <c r="I169" s="27" t="s">
        <v>24</v>
      </c>
      <c r="J169" s="28">
        <v>0</v>
      </c>
      <c r="K169" s="28">
        <f t="shared" si="44"/>
        <v>0.01</v>
      </c>
      <c r="L169" s="27" t="s">
        <v>24</v>
      </c>
      <c r="M169" s="33">
        <f>F169-H169-K169+0.007</f>
        <v>0.03</v>
      </c>
    </row>
    <row r="170" spans="1:13" ht="27.75" customHeight="1" x14ac:dyDescent="0.25">
      <c r="A170" s="36">
        <v>12</v>
      </c>
      <c r="B170" s="24" t="s">
        <v>29</v>
      </c>
      <c r="C170" s="37" t="s">
        <v>33</v>
      </c>
      <c r="D170" s="25" t="s">
        <v>19</v>
      </c>
      <c r="E170" s="26">
        <v>0.03</v>
      </c>
      <c r="F170" s="26">
        <f t="shared" si="42"/>
        <v>0.16</v>
      </c>
      <c r="G170" s="26">
        <v>0</v>
      </c>
      <c r="H170" s="28">
        <f t="shared" si="43"/>
        <v>0</v>
      </c>
      <c r="I170" s="27" t="s">
        <v>24</v>
      </c>
      <c r="J170" s="28">
        <v>0</v>
      </c>
      <c r="K170" s="28">
        <f t="shared" si="44"/>
        <v>0.15</v>
      </c>
      <c r="L170" s="25" t="s">
        <v>24</v>
      </c>
      <c r="M170" s="54">
        <f>F170-H170-K170+0.173</f>
        <v>0.183</v>
      </c>
    </row>
    <row r="171" spans="1:13" ht="31.5" customHeight="1" thickBot="1" x14ac:dyDescent="0.3">
      <c r="A171" s="39">
        <v>13</v>
      </c>
      <c r="B171" s="40" t="s">
        <v>29</v>
      </c>
      <c r="C171" s="41" t="s">
        <v>187</v>
      </c>
      <c r="D171" s="42" t="s">
        <v>188</v>
      </c>
      <c r="E171" s="43">
        <v>0</v>
      </c>
      <c r="F171" s="43">
        <f t="shared" ref="F171" si="46">F140+E171</f>
        <v>0</v>
      </c>
      <c r="G171" s="43">
        <v>0</v>
      </c>
      <c r="H171" s="52">
        <f t="shared" ref="H171" si="47">H140+G171</f>
        <v>0</v>
      </c>
      <c r="I171" s="44" t="s">
        <v>24</v>
      </c>
      <c r="J171" s="52">
        <v>0</v>
      </c>
      <c r="K171" s="52">
        <f t="shared" ref="K171" si="48">K140+J171</f>
        <v>0</v>
      </c>
      <c r="L171" s="42" t="s">
        <v>24</v>
      </c>
      <c r="M171" s="45">
        <f>F171-H171-K171</f>
        <v>0</v>
      </c>
    </row>
    <row r="176" spans="1:13" ht="9.9499999999999993" customHeight="1" x14ac:dyDescent="0.25"/>
    <row r="177" spans="1:13" ht="9.9499999999999993" customHeight="1" x14ac:dyDescent="0.25"/>
    <row r="178" spans="1:13" ht="9.9499999999999993" customHeight="1" x14ac:dyDescent="0.25"/>
    <row r="179" spans="1:13" ht="9.9499999999999993" customHeight="1" x14ac:dyDescent="0.25"/>
    <row r="180" spans="1:13" ht="9.9499999999999993" customHeight="1" x14ac:dyDescent="0.25"/>
    <row r="181" spans="1:13" ht="9.9499999999999993" customHeight="1" x14ac:dyDescent="0.25"/>
    <row r="182" spans="1:13" ht="9.9499999999999993" customHeight="1" x14ac:dyDescent="0.25"/>
    <row r="183" spans="1:13" ht="30" customHeight="1" x14ac:dyDescent="0.25">
      <c r="C183" s="205" t="s">
        <v>189</v>
      </c>
      <c r="D183" s="205"/>
      <c r="E183" s="205"/>
      <c r="F183" s="205"/>
      <c r="G183" s="205"/>
      <c r="H183" s="205"/>
      <c r="I183" s="205"/>
      <c r="J183" s="205"/>
      <c r="K183" s="205"/>
      <c r="L183" s="205"/>
    </row>
    <row r="184" spans="1:13" ht="18" x14ac:dyDescent="0.25">
      <c r="D184" s="57"/>
      <c r="E184" s="57"/>
      <c r="F184" s="57"/>
      <c r="G184" s="57"/>
      <c r="H184" s="57"/>
      <c r="I184" s="57"/>
      <c r="J184" s="57"/>
      <c r="K184" s="57"/>
    </row>
    <row r="186" spans="1:13" ht="30" customHeight="1" x14ac:dyDescent="0.25">
      <c r="B186" s="35" t="s">
        <v>0</v>
      </c>
      <c r="C186" s="35"/>
      <c r="D186" s="35"/>
      <c r="E186" s="35"/>
      <c r="F186" s="35"/>
    </row>
    <row r="187" spans="1:13" ht="15.75" thickBot="1" x14ac:dyDescent="0.3"/>
    <row r="188" spans="1:13" ht="30" customHeight="1" x14ac:dyDescent="0.25">
      <c r="A188" s="206" t="s">
        <v>1</v>
      </c>
      <c r="B188" s="208" t="s">
        <v>2</v>
      </c>
      <c r="C188" s="208" t="s">
        <v>3</v>
      </c>
      <c r="D188" s="210" t="s">
        <v>4</v>
      </c>
      <c r="E188" s="208" t="s">
        <v>8</v>
      </c>
      <c r="F188" s="208"/>
      <c r="G188" s="208" t="s">
        <v>7</v>
      </c>
      <c r="H188" s="208"/>
      <c r="I188" s="208"/>
      <c r="J188" s="208" t="s">
        <v>9</v>
      </c>
      <c r="K188" s="208"/>
      <c r="L188" s="208"/>
      <c r="M188" s="203" t="s">
        <v>10</v>
      </c>
    </row>
    <row r="189" spans="1:13" ht="60" customHeight="1" x14ac:dyDescent="0.25">
      <c r="A189" s="207"/>
      <c r="B189" s="209"/>
      <c r="C189" s="209"/>
      <c r="D189" s="211"/>
      <c r="E189" s="59" t="s">
        <v>46</v>
      </c>
      <c r="F189" s="58" t="s">
        <v>5</v>
      </c>
      <c r="G189" s="59" t="s">
        <v>6</v>
      </c>
      <c r="H189" s="58" t="s">
        <v>5</v>
      </c>
      <c r="I189" s="59" t="s">
        <v>23</v>
      </c>
      <c r="J189" s="59" t="s">
        <v>6</v>
      </c>
      <c r="K189" s="58" t="s">
        <v>5</v>
      </c>
      <c r="L189" s="59" t="s">
        <v>22</v>
      </c>
      <c r="M189" s="204"/>
    </row>
    <row r="190" spans="1:13" ht="27.6" customHeight="1" x14ac:dyDescent="0.25">
      <c r="A190" s="36">
        <v>1</v>
      </c>
      <c r="B190" s="24" t="s">
        <v>29</v>
      </c>
      <c r="C190" s="25" t="s">
        <v>11</v>
      </c>
      <c r="D190" s="25" t="s">
        <v>15</v>
      </c>
      <c r="E190" s="26">
        <v>0</v>
      </c>
      <c r="F190" s="26">
        <f>F159+E190</f>
        <v>345</v>
      </c>
      <c r="G190" s="26">
        <v>0</v>
      </c>
      <c r="H190" s="26">
        <f t="shared" ref="H190:H201" si="49">H159+G190</f>
        <v>540</v>
      </c>
      <c r="I190" s="27" t="s">
        <v>24</v>
      </c>
      <c r="J190" s="26">
        <v>0</v>
      </c>
      <c r="K190" s="26">
        <f t="shared" ref="K190:K201" si="50">K159+J190</f>
        <v>0</v>
      </c>
      <c r="L190" s="27" t="s">
        <v>24</v>
      </c>
      <c r="M190" s="32">
        <f>(740+F190)-H190-K190</f>
        <v>545</v>
      </c>
    </row>
    <row r="191" spans="1:13" ht="27.6" customHeight="1" x14ac:dyDescent="0.25">
      <c r="A191" s="36">
        <v>2</v>
      </c>
      <c r="B191" s="24" t="s">
        <v>29</v>
      </c>
      <c r="C191" s="25" t="s">
        <v>171</v>
      </c>
      <c r="D191" s="25" t="s">
        <v>172</v>
      </c>
      <c r="E191" s="26">
        <v>0</v>
      </c>
      <c r="F191" s="30">
        <f t="shared" ref="F191:F201" si="51">F160+E191</f>
        <v>0</v>
      </c>
      <c r="G191" s="26">
        <v>0</v>
      </c>
      <c r="H191" s="26">
        <f t="shared" si="49"/>
        <v>0</v>
      </c>
      <c r="I191" s="27" t="s">
        <v>24</v>
      </c>
      <c r="J191" s="26">
        <v>0</v>
      </c>
      <c r="K191" s="26">
        <f t="shared" si="50"/>
        <v>0</v>
      </c>
      <c r="L191" s="27" t="s">
        <v>24</v>
      </c>
      <c r="M191" s="34">
        <f>(0+F191)-H191-K191</f>
        <v>0</v>
      </c>
    </row>
    <row r="192" spans="1:13" ht="27.6" customHeight="1" x14ac:dyDescent="0.25">
      <c r="A192" s="36">
        <v>3</v>
      </c>
      <c r="B192" s="24" t="s">
        <v>29</v>
      </c>
      <c r="C192" s="25" t="s">
        <v>12</v>
      </c>
      <c r="D192" s="25" t="s">
        <v>16</v>
      </c>
      <c r="E192" s="26">
        <f>3.392</f>
        <v>3.3919999999999999</v>
      </c>
      <c r="F192" s="26">
        <f t="shared" si="51"/>
        <v>16.300999999999998</v>
      </c>
      <c r="G192" s="28">
        <v>3.3919999999999999</v>
      </c>
      <c r="H192" s="28">
        <f t="shared" si="49"/>
        <v>16.300999999999998</v>
      </c>
      <c r="I192" s="25" t="s">
        <v>185</v>
      </c>
      <c r="J192" s="26">
        <v>0</v>
      </c>
      <c r="K192" s="26">
        <f t="shared" si="50"/>
        <v>0</v>
      </c>
      <c r="L192" s="27" t="s">
        <v>24</v>
      </c>
      <c r="M192" s="50">
        <f>F192-H192-K192</f>
        <v>0</v>
      </c>
    </row>
    <row r="193" spans="1:13" ht="27.6" customHeight="1" x14ac:dyDescent="0.25">
      <c r="A193" s="36">
        <v>4</v>
      </c>
      <c r="B193" s="24" t="s">
        <v>29</v>
      </c>
      <c r="C193" s="25" t="s">
        <v>37</v>
      </c>
      <c r="D193" s="25" t="s">
        <v>38</v>
      </c>
      <c r="E193" s="26">
        <v>0</v>
      </c>
      <c r="F193" s="26">
        <f t="shared" si="51"/>
        <v>0</v>
      </c>
      <c r="G193" s="29">
        <v>0</v>
      </c>
      <c r="H193" s="26">
        <f t="shared" si="49"/>
        <v>0</v>
      </c>
      <c r="I193" s="27" t="s">
        <v>24</v>
      </c>
      <c r="J193" s="26">
        <v>0</v>
      </c>
      <c r="K193" s="26">
        <f t="shared" si="50"/>
        <v>0</v>
      </c>
      <c r="L193" s="27" t="s">
        <v>24</v>
      </c>
      <c r="M193" s="50">
        <f t="shared" ref="M193:M199" si="52">F193-H193-K193</f>
        <v>0</v>
      </c>
    </row>
    <row r="194" spans="1:13" ht="27.6" customHeight="1" x14ac:dyDescent="0.25">
      <c r="A194" s="36">
        <v>5</v>
      </c>
      <c r="B194" s="24" t="s">
        <v>30</v>
      </c>
      <c r="C194" s="25" t="s">
        <v>25</v>
      </c>
      <c r="D194" s="25" t="s">
        <v>26</v>
      </c>
      <c r="E194" s="26">
        <v>0</v>
      </c>
      <c r="F194" s="26">
        <f t="shared" si="51"/>
        <v>0</v>
      </c>
      <c r="G194" s="26">
        <v>0</v>
      </c>
      <c r="H194" s="29">
        <f t="shared" si="49"/>
        <v>0</v>
      </c>
      <c r="I194" s="27" t="s">
        <v>24</v>
      </c>
      <c r="J194" s="26">
        <v>0</v>
      </c>
      <c r="K194" s="26">
        <f t="shared" si="50"/>
        <v>0</v>
      </c>
      <c r="L194" s="27" t="s">
        <v>24</v>
      </c>
      <c r="M194" s="50">
        <f t="shared" si="52"/>
        <v>0</v>
      </c>
    </row>
    <row r="195" spans="1:13" ht="27.6" customHeight="1" x14ac:dyDescent="0.25">
      <c r="A195" s="36">
        <v>6</v>
      </c>
      <c r="B195" s="37" t="s">
        <v>39</v>
      </c>
      <c r="C195" s="25" t="s">
        <v>13</v>
      </c>
      <c r="D195" s="25" t="s">
        <v>17</v>
      </c>
      <c r="E195" s="26">
        <v>0</v>
      </c>
      <c r="F195" s="26">
        <f t="shared" si="51"/>
        <v>0</v>
      </c>
      <c r="G195" s="29">
        <v>0</v>
      </c>
      <c r="H195" s="26">
        <f t="shared" si="49"/>
        <v>0</v>
      </c>
      <c r="I195" s="27" t="s">
        <v>24</v>
      </c>
      <c r="J195" s="26">
        <v>0</v>
      </c>
      <c r="K195" s="26">
        <f t="shared" si="50"/>
        <v>0</v>
      </c>
      <c r="L195" s="27" t="s">
        <v>24</v>
      </c>
      <c r="M195" s="50">
        <f t="shared" si="52"/>
        <v>0</v>
      </c>
    </row>
    <row r="196" spans="1:13" ht="27.6" customHeight="1" x14ac:dyDescent="0.25">
      <c r="A196" s="36">
        <v>7</v>
      </c>
      <c r="B196" s="37" t="s">
        <v>39</v>
      </c>
      <c r="C196" s="25" t="s">
        <v>35</v>
      </c>
      <c r="D196" s="25" t="s">
        <v>36</v>
      </c>
      <c r="E196" s="26">
        <v>0</v>
      </c>
      <c r="F196" s="26">
        <f t="shared" si="51"/>
        <v>0</v>
      </c>
      <c r="G196" s="29">
        <v>0</v>
      </c>
      <c r="H196" s="29">
        <f t="shared" si="49"/>
        <v>0</v>
      </c>
      <c r="I196" s="27" t="s">
        <v>24</v>
      </c>
      <c r="J196" s="26">
        <v>0</v>
      </c>
      <c r="K196" s="26">
        <f t="shared" si="50"/>
        <v>0</v>
      </c>
      <c r="L196" s="27" t="s">
        <v>24</v>
      </c>
      <c r="M196" s="50">
        <f t="shared" si="52"/>
        <v>0</v>
      </c>
    </row>
    <row r="197" spans="1:13" ht="27.6" customHeight="1" x14ac:dyDescent="0.25">
      <c r="A197" s="36">
        <v>8</v>
      </c>
      <c r="B197" s="24" t="s">
        <v>31</v>
      </c>
      <c r="C197" s="25" t="s">
        <v>14</v>
      </c>
      <c r="D197" s="25" t="s">
        <v>20</v>
      </c>
      <c r="E197" s="30">
        <v>1</v>
      </c>
      <c r="F197" s="30">
        <f t="shared" si="51"/>
        <v>7</v>
      </c>
      <c r="G197" s="26">
        <v>0</v>
      </c>
      <c r="H197" s="26">
        <f t="shared" si="49"/>
        <v>0</v>
      </c>
      <c r="I197" s="27" t="s">
        <v>24</v>
      </c>
      <c r="J197" s="30">
        <f>E197</f>
        <v>1</v>
      </c>
      <c r="K197" s="30">
        <f t="shared" si="50"/>
        <v>7</v>
      </c>
      <c r="L197" s="24" t="s">
        <v>180</v>
      </c>
      <c r="M197" s="50">
        <f t="shared" si="52"/>
        <v>0</v>
      </c>
    </row>
    <row r="198" spans="1:13" ht="27.6" customHeight="1" x14ac:dyDescent="0.25">
      <c r="A198" s="36">
        <v>9</v>
      </c>
      <c r="B198" s="24" t="s">
        <v>31</v>
      </c>
      <c r="C198" s="25" t="s">
        <v>40</v>
      </c>
      <c r="D198" s="25" t="s">
        <v>41</v>
      </c>
      <c r="E198" s="26">
        <v>0</v>
      </c>
      <c r="F198" s="26">
        <f t="shared" si="51"/>
        <v>0</v>
      </c>
      <c r="G198" s="29">
        <v>0</v>
      </c>
      <c r="H198" s="29">
        <f t="shared" si="49"/>
        <v>0</v>
      </c>
      <c r="I198" s="27" t="s">
        <v>24</v>
      </c>
      <c r="J198" s="26">
        <v>0</v>
      </c>
      <c r="K198" s="26">
        <f t="shared" si="50"/>
        <v>0</v>
      </c>
      <c r="L198" s="27" t="s">
        <v>24</v>
      </c>
      <c r="M198" s="50">
        <f t="shared" si="52"/>
        <v>0</v>
      </c>
    </row>
    <row r="199" spans="1:13" ht="27.95" customHeight="1" x14ac:dyDescent="0.25">
      <c r="A199" s="36">
        <v>10</v>
      </c>
      <c r="B199" s="24" t="s">
        <v>30</v>
      </c>
      <c r="C199" s="25" t="s">
        <v>27</v>
      </c>
      <c r="D199" s="38" t="s">
        <v>28</v>
      </c>
      <c r="E199" s="26">
        <v>0</v>
      </c>
      <c r="F199" s="26">
        <f t="shared" si="51"/>
        <v>0</v>
      </c>
      <c r="G199" s="26">
        <v>0</v>
      </c>
      <c r="H199" s="26">
        <f t="shared" si="49"/>
        <v>0</v>
      </c>
      <c r="I199" s="27" t="s">
        <v>24</v>
      </c>
      <c r="J199" s="26">
        <v>0</v>
      </c>
      <c r="K199" s="26">
        <f t="shared" si="50"/>
        <v>0</v>
      </c>
      <c r="L199" s="27" t="s">
        <v>24</v>
      </c>
      <c r="M199" s="50">
        <f t="shared" si="52"/>
        <v>0</v>
      </c>
    </row>
    <row r="200" spans="1:13" ht="29.1" customHeight="1" x14ac:dyDescent="0.25">
      <c r="A200" s="36">
        <v>11</v>
      </c>
      <c r="B200" s="24" t="s">
        <v>29</v>
      </c>
      <c r="C200" s="37" t="s">
        <v>32</v>
      </c>
      <c r="D200" s="25" t="s">
        <v>18</v>
      </c>
      <c r="E200" s="26">
        <v>3.0000000000000001E-3</v>
      </c>
      <c r="F200" s="26">
        <f t="shared" si="51"/>
        <v>3.6000000000000004E-2</v>
      </c>
      <c r="G200" s="26">
        <v>0</v>
      </c>
      <c r="H200" s="29">
        <f t="shared" si="49"/>
        <v>0</v>
      </c>
      <c r="I200" s="27" t="s">
        <v>24</v>
      </c>
      <c r="J200" s="29">
        <v>0</v>
      </c>
      <c r="K200" s="28">
        <f t="shared" si="50"/>
        <v>0.01</v>
      </c>
      <c r="L200" s="27" t="s">
        <v>24</v>
      </c>
      <c r="M200" s="34">
        <f>F200-H200-K200+0.004</f>
        <v>3.0000000000000002E-2</v>
      </c>
    </row>
    <row r="201" spans="1:13" ht="27.95" customHeight="1" x14ac:dyDescent="0.25">
      <c r="A201" s="36">
        <v>12</v>
      </c>
      <c r="B201" s="24" t="s">
        <v>29</v>
      </c>
      <c r="C201" s="37" t="s">
        <v>33</v>
      </c>
      <c r="D201" s="25" t="s">
        <v>19</v>
      </c>
      <c r="E201" s="26">
        <v>0.04</v>
      </c>
      <c r="F201" s="26">
        <f t="shared" si="51"/>
        <v>0.2</v>
      </c>
      <c r="G201" s="26">
        <v>0</v>
      </c>
      <c r="H201" s="28">
        <f t="shared" si="49"/>
        <v>0</v>
      </c>
      <c r="I201" s="27" t="s">
        <v>24</v>
      </c>
      <c r="J201" s="29">
        <v>0</v>
      </c>
      <c r="K201" s="28">
        <f t="shared" si="50"/>
        <v>0.15</v>
      </c>
      <c r="L201" s="27" t="s">
        <v>24</v>
      </c>
      <c r="M201" s="33">
        <f>F201-H201-K201+0.173</f>
        <v>0.223</v>
      </c>
    </row>
    <row r="202" spans="1:13" ht="33" customHeight="1" thickBot="1" x14ac:dyDescent="0.3">
      <c r="A202" s="39">
        <v>13</v>
      </c>
      <c r="B202" s="40" t="s">
        <v>29</v>
      </c>
      <c r="C202" s="41" t="s">
        <v>187</v>
      </c>
      <c r="D202" s="42" t="s">
        <v>188</v>
      </c>
      <c r="E202" s="43">
        <v>0</v>
      </c>
      <c r="F202" s="43">
        <f t="shared" ref="F202" si="53">F171+E202</f>
        <v>0</v>
      </c>
      <c r="G202" s="43">
        <v>0</v>
      </c>
      <c r="H202" s="52">
        <f t="shared" ref="H202" si="54">H171+G202</f>
        <v>0</v>
      </c>
      <c r="I202" s="44" t="s">
        <v>24</v>
      </c>
      <c r="J202" s="51">
        <v>0</v>
      </c>
      <c r="K202" s="52">
        <f t="shared" ref="K202" si="55">K171+J202</f>
        <v>0</v>
      </c>
      <c r="L202" s="44" t="s">
        <v>24</v>
      </c>
      <c r="M202" s="45">
        <f>F202-H202-K202</f>
        <v>0</v>
      </c>
    </row>
    <row r="208" spans="1:13" ht="14.1" customHeight="1" x14ac:dyDescent="0.25"/>
    <row r="209" spans="1:13" ht="14.1" customHeight="1" x14ac:dyDescent="0.25"/>
    <row r="210" spans="1:13" ht="14.1" customHeight="1" x14ac:dyDescent="0.25"/>
    <row r="211" spans="1:13" ht="14.1" customHeight="1" x14ac:dyDescent="0.25"/>
    <row r="212" spans="1:13" ht="14.1" customHeight="1" x14ac:dyDescent="0.25"/>
    <row r="213" spans="1:13" ht="14.1" customHeight="1" x14ac:dyDescent="0.25"/>
    <row r="214" spans="1:13" ht="30" customHeight="1" x14ac:dyDescent="0.25">
      <c r="C214" s="205" t="s">
        <v>189</v>
      </c>
      <c r="D214" s="205"/>
      <c r="E214" s="205"/>
      <c r="F214" s="205"/>
      <c r="G214" s="205"/>
      <c r="H214" s="205"/>
      <c r="I214" s="205"/>
      <c r="J214" s="205"/>
      <c r="K214" s="205"/>
      <c r="L214" s="205"/>
    </row>
    <row r="215" spans="1:13" ht="18" x14ac:dyDescent="0.25">
      <c r="D215" s="57"/>
      <c r="E215" s="57"/>
      <c r="F215" s="57"/>
      <c r="G215" s="57"/>
      <c r="H215" s="57"/>
      <c r="I215" s="57"/>
      <c r="J215" s="57"/>
      <c r="K215" s="57"/>
    </row>
    <row r="217" spans="1:13" ht="30" customHeight="1" x14ac:dyDescent="0.25">
      <c r="B217" s="35" t="s">
        <v>0</v>
      </c>
      <c r="C217" s="35"/>
      <c r="D217" s="35"/>
      <c r="E217" s="35"/>
      <c r="F217" s="35"/>
    </row>
    <row r="218" spans="1:13" ht="15.75" thickBot="1" x14ac:dyDescent="0.3"/>
    <row r="219" spans="1:13" ht="30" customHeight="1" x14ac:dyDescent="0.25">
      <c r="A219" s="206" t="s">
        <v>1</v>
      </c>
      <c r="B219" s="208" t="s">
        <v>2</v>
      </c>
      <c r="C219" s="208" t="s">
        <v>3</v>
      </c>
      <c r="D219" s="210" t="s">
        <v>4</v>
      </c>
      <c r="E219" s="208" t="s">
        <v>8</v>
      </c>
      <c r="F219" s="208"/>
      <c r="G219" s="208" t="s">
        <v>7</v>
      </c>
      <c r="H219" s="208"/>
      <c r="I219" s="208"/>
      <c r="J219" s="208" t="s">
        <v>9</v>
      </c>
      <c r="K219" s="208"/>
      <c r="L219" s="208"/>
      <c r="M219" s="203" t="s">
        <v>10</v>
      </c>
    </row>
    <row r="220" spans="1:13" ht="60" customHeight="1" x14ac:dyDescent="0.25">
      <c r="A220" s="207"/>
      <c r="B220" s="209"/>
      <c r="C220" s="209"/>
      <c r="D220" s="211"/>
      <c r="E220" s="59" t="s">
        <v>51</v>
      </c>
      <c r="F220" s="58" t="s">
        <v>5</v>
      </c>
      <c r="G220" s="59" t="s">
        <v>6</v>
      </c>
      <c r="H220" s="58" t="s">
        <v>5</v>
      </c>
      <c r="I220" s="59" t="s">
        <v>23</v>
      </c>
      <c r="J220" s="59" t="s">
        <v>6</v>
      </c>
      <c r="K220" s="58" t="s">
        <v>5</v>
      </c>
      <c r="L220" s="59" t="s">
        <v>22</v>
      </c>
      <c r="M220" s="204"/>
    </row>
    <row r="221" spans="1:13" ht="27.6" customHeight="1" x14ac:dyDescent="0.25">
      <c r="A221" s="36">
        <v>1</v>
      </c>
      <c r="B221" s="24" t="s">
        <v>29</v>
      </c>
      <c r="C221" s="25" t="s">
        <v>11</v>
      </c>
      <c r="D221" s="25" t="s">
        <v>15</v>
      </c>
      <c r="E221" s="26">
        <v>110</v>
      </c>
      <c r="F221" s="26">
        <f t="shared" ref="F221:F232" si="56">F190+E221</f>
        <v>455</v>
      </c>
      <c r="G221" s="26">
        <v>0</v>
      </c>
      <c r="H221" s="26">
        <f t="shared" ref="H221:H232" si="57">H190+G221</f>
        <v>540</v>
      </c>
      <c r="I221" s="27" t="s">
        <v>24</v>
      </c>
      <c r="J221" s="26">
        <v>0</v>
      </c>
      <c r="K221" s="26">
        <f t="shared" ref="K221:K232" si="58">K190+J221</f>
        <v>0</v>
      </c>
      <c r="L221" s="27" t="s">
        <v>24</v>
      </c>
      <c r="M221" s="32">
        <f>(740+F221)-H221-K221</f>
        <v>655</v>
      </c>
    </row>
    <row r="222" spans="1:13" ht="27.6" customHeight="1" x14ac:dyDescent="0.25">
      <c r="A222" s="36">
        <v>2</v>
      </c>
      <c r="B222" s="24" t="s">
        <v>29</v>
      </c>
      <c r="C222" s="25" t="s">
        <v>171</v>
      </c>
      <c r="D222" s="25" t="s">
        <v>172</v>
      </c>
      <c r="E222" s="26">
        <v>0</v>
      </c>
      <c r="F222" s="30">
        <f t="shared" si="56"/>
        <v>0</v>
      </c>
      <c r="G222" s="30">
        <v>0</v>
      </c>
      <c r="H222" s="30">
        <f t="shared" si="57"/>
        <v>0</v>
      </c>
      <c r="I222" s="25" t="s">
        <v>179</v>
      </c>
      <c r="J222" s="26">
        <v>0</v>
      </c>
      <c r="K222" s="26">
        <f t="shared" si="58"/>
        <v>0</v>
      </c>
      <c r="L222" s="27" t="s">
        <v>24</v>
      </c>
      <c r="M222" s="50">
        <f>(0+F222)-H222-K222</f>
        <v>0</v>
      </c>
    </row>
    <row r="223" spans="1:13" ht="27.6" customHeight="1" x14ac:dyDescent="0.25">
      <c r="A223" s="36">
        <v>3</v>
      </c>
      <c r="B223" s="24" t="s">
        <v>29</v>
      </c>
      <c r="C223" s="25" t="s">
        <v>12</v>
      </c>
      <c r="D223" s="25" t="s">
        <v>16</v>
      </c>
      <c r="E223" s="26">
        <f>0.967</f>
        <v>0.96699999999999997</v>
      </c>
      <c r="F223" s="26">
        <f t="shared" si="56"/>
        <v>17.267999999999997</v>
      </c>
      <c r="G223" s="28">
        <f>0.967</f>
        <v>0.96699999999999997</v>
      </c>
      <c r="H223" s="28">
        <f t="shared" si="57"/>
        <v>17.267999999999997</v>
      </c>
      <c r="I223" s="25" t="s">
        <v>185</v>
      </c>
      <c r="J223" s="26">
        <v>0</v>
      </c>
      <c r="K223" s="26">
        <f t="shared" si="58"/>
        <v>0</v>
      </c>
      <c r="L223" s="27" t="s">
        <v>24</v>
      </c>
      <c r="M223" s="50">
        <f>F223-H223-K223</f>
        <v>0</v>
      </c>
    </row>
    <row r="224" spans="1:13" ht="27.6" customHeight="1" x14ac:dyDescent="0.25">
      <c r="A224" s="36">
        <v>4</v>
      </c>
      <c r="B224" s="24" t="s">
        <v>29</v>
      </c>
      <c r="C224" s="25" t="s">
        <v>37</v>
      </c>
      <c r="D224" s="25" t="s">
        <v>38</v>
      </c>
      <c r="E224" s="26">
        <v>0</v>
      </c>
      <c r="F224" s="26">
        <f t="shared" si="56"/>
        <v>0</v>
      </c>
      <c r="G224" s="29">
        <v>0</v>
      </c>
      <c r="H224" s="26">
        <f t="shared" si="57"/>
        <v>0</v>
      </c>
      <c r="I224" s="27" t="s">
        <v>24</v>
      </c>
      <c r="J224" s="26">
        <v>0</v>
      </c>
      <c r="K224" s="26">
        <f t="shared" si="58"/>
        <v>0</v>
      </c>
      <c r="L224" s="27" t="s">
        <v>24</v>
      </c>
      <c r="M224" s="50">
        <f t="shared" ref="M224:M230" si="59">F224-H224-K224</f>
        <v>0</v>
      </c>
    </row>
    <row r="225" spans="1:13" ht="27.6" customHeight="1" x14ac:dyDescent="0.25">
      <c r="A225" s="36">
        <v>5</v>
      </c>
      <c r="B225" s="24" t="s">
        <v>30</v>
      </c>
      <c r="C225" s="25" t="s">
        <v>25</v>
      </c>
      <c r="D225" s="25" t="s">
        <v>26</v>
      </c>
      <c r="E225" s="26">
        <v>0</v>
      </c>
      <c r="F225" s="26">
        <f t="shared" si="56"/>
        <v>0</v>
      </c>
      <c r="G225" s="26">
        <v>0</v>
      </c>
      <c r="H225" s="29">
        <f t="shared" si="57"/>
        <v>0</v>
      </c>
      <c r="I225" s="27" t="s">
        <v>24</v>
      </c>
      <c r="J225" s="26">
        <v>0</v>
      </c>
      <c r="K225" s="26">
        <f t="shared" si="58"/>
        <v>0</v>
      </c>
      <c r="L225" s="27" t="s">
        <v>24</v>
      </c>
      <c r="M225" s="50">
        <f t="shared" si="59"/>
        <v>0</v>
      </c>
    </row>
    <row r="226" spans="1:13" ht="27.6" customHeight="1" x14ac:dyDescent="0.25">
      <c r="A226" s="36">
        <v>6</v>
      </c>
      <c r="B226" s="37" t="s">
        <v>39</v>
      </c>
      <c r="C226" s="25" t="s">
        <v>13</v>
      </c>
      <c r="D226" s="25" t="s">
        <v>17</v>
      </c>
      <c r="E226" s="26">
        <v>0</v>
      </c>
      <c r="F226" s="26">
        <f t="shared" si="56"/>
        <v>0</v>
      </c>
      <c r="G226" s="29">
        <v>0</v>
      </c>
      <c r="H226" s="26">
        <f t="shared" si="57"/>
        <v>0</v>
      </c>
      <c r="I226" s="27" t="s">
        <v>24</v>
      </c>
      <c r="J226" s="26">
        <v>0</v>
      </c>
      <c r="K226" s="26">
        <f t="shared" si="58"/>
        <v>0</v>
      </c>
      <c r="L226" s="27" t="s">
        <v>24</v>
      </c>
      <c r="M226" s="50">
        <f t="shared" si="59"/>
        <v>0</v>
      </c>
    </row>
    <row r="227" spans="1:13" ht="27.6" customHeight="1" x14ac:dyDescent="0.25">
      <c r="A227" s="36">
        <v>7</v>
      </c>
      <c r="B227" s="37" t="s">
        <v>39</v>
      </c>
      <c r="C227" s="25" t="s">
        <v>35</v>
      </c>
      <c r="D227" s="25" t="s">
        <v>36</v>
      </c>
      <c r="E227" s="26">
        <v>0</v>
      </c>
      <c r="F227" s="26">
        <f t="shared" si="56"/>
        <v>0</v>
      </c>
      <c r="G227" s="29">
        <v>0</v>
      </c>
      <c r="H227" s="29">
        <f t="shared" si="57"/>
        <v>0</v>
      </c>
      <c r="I227" s="27" t="s">
        <v>24</v>
      </c>
      <c r="J227" s="26">
        <v>0</v>
      </c>
      <c r="K227" s="26">
        <f t="shared" si="58"/>
        <v>0</v>
      </c>
      <c r="L227" s="27" t="s">
        <v>24</v>
      </c>
      <c r="M227" s="50">
        <f t="shared" si="59"/>
        <v>0</v>
      </c>
    </row>
    <row r="228" spans="1:13" ht="27.6" customHeight="1" x14ac:dyDescent="0.25">
      <c r="A228" s="36">
        <v>8</v>
      </c>
      <c r="B228" s="24" t="s">
        <v>31</v>
      </c>
      <c r="C228" s="25" t="s">
        <v>14</v>
      </c>
      <c r="D228" s="25" t="s">
        <v>20</v>
      </c>
      <c r="E228" s="30">
        <v>1</v>
      </c>
      <c r="F228" s="30">
        <f t="shared" si="56"/>
        <v>8</v>
      </c>
      <c r="G228" s="26">
        <v>0</v>
      </c>
      <c r="H228" s="26">
        <f t="shared" si="57"/>
        <v>0</v>
      </c>
      <c r="I228" s="27" t="s">
        <v>24</v>
      </c>
      <c r="J228" s="30">
        <f>E228</f>
        <v>1</v>
      </c>
      <c r="K228" s="30">
        <f t="shared" si="58"/>
        <v>8</v>
      </c>
      <c r="L228" s="24" t="s">
        <v>180</v>
      </c>
      <c r="M228" s="50">
        <f t="shared" si="59"/>
        <v>0</v>
      </c>
    </row>
    <row r="229" spans="1:13" ht="27.6" customHeight="1" x14ac:dyDescent="0.25">
      <c r="A229" s="36">
        <v>9</v>
      </c>
      <c r="B229" s="24" t="s">
        <v>31</v>
      </c>
      <c r="C229" s="25" t="s">
        <v>40</v>
      </c>
      <c r="D229" s="25" t="s">
        <v>41</v>
      </c>
      <c r="E229" s="26">
        <v>0</v>
      </c>
      <c r="F229" s="26">
        <f t="shared" si="56"/>
        <v>0</v>
      </c>
      <c r="G229" s="29">
        <v>0</v>
      </c>
      <c r="H229" s="29">
        <f t="shared" si="57"/>
        <v>0</v>
      </c>
      <c r="I229" s="27" t="s">
        <v>24</v>
      </c>
      <c r="J229" s="26">
        <v>0</v>
      </c>
      <c r="K229" s="26">
        <f t="shared" si="58"/>
        <v>0</v>
      </c>
      <c r="L229" s="27" t="s">
        <v>24</v>
      </c>
      <c r="M229" s="50">
        <f t="shared" si="59"/>
        <v>0</v>
      </c>
    </row>
    <row r="230" spans="1:13" ht="27.95" customHeight="1" x14ac:dyDescent="0.25">
      <c r="A230" s="36">
        <v>10</v>
      </c>
      <c r="B230" s="24" t="s">
        <v>30</v>
      </c>
      <c r="C230" s="25" t="s">
        <v>27</v>
      </c>
      <c r="D230" s="38" t="s">
        <v>28</v>
      </c>
      <c r="E230" s="26">
        <v>0</v>
      </c>
      <c r="F230" s="26">
        <f t="shared" si="56"/>
        <v>0</v>
      </c>
      <c r="G230" s="26">
        <v>0</v>
      </c>
      <c r="H230" s="26">
        <f t="shared" si="57"/>
        <v>0</v>
      </c>
      <c r="I230" s="27" t="s">
        <v>24</v>
      </c>
      <c r="J230" s="26">
        <v>0</v>
      </c>
      <c r="K230" s="26">
        <f t="shared" si="58"/>
        <v>0</v>
      </c>
      <c r="L230" s="27" t="s">
        <v>24</v>
      </c>
      <c r="M230" s="50">
        <f t="shared" si="59"/>
        <v>0</v>
      </c>
    </row>
    <row r="231" spans="1:13" ht="29.1" customHeight="1" x14ac:dyDescent="0.25">
      <c r="A231" s="36">
        <v>11</v>
      </c>
      <c r="B231" s="24" t="s">
        <v>29</v>
      </c>
      <c r="C231" s="37" t="s">
        <v>32</v>
      </c>
      <c r="D231" s="25" t="s">
        <v>18</v>
      </c>
      <c r="E231" s="26">
        <v>3.0000000000000001E-3</v>
      </c>
      <c r="F231" s="26">
        <f t="shared" si="56"/>
        <v>3.9000000000000007E-2</v>
      </c>
      <c r="G231" s="26">
        <v>0</v>
      </c>
      <c r="H231" s="29">
        <f t="shared" si="57"/>
        <v>0</v>
      </c>
      <c r="I231" s="27" t="s">
        <v>24</v>
      </c>
      <c r="J231" s="28">
        <v>3.0000000000000001E-3</v>
      </c>
      <c r="K231" s="26">
        <f t="shared" si="58"/>
        <v>1.3000000000000001E-2</v>
      </c>
      <c r="L231" s="27" t="s">
        <v>42</v>
      </c>
      <c r="M231" s="33">
        <f>F231-H231-K231+0.004</f>
        <v>3.0000000000000006E-2</v>
      </c>
    </row>
    <row r="232" spans="1:13" ht="27.95" customHeight="1" x14ac:dyDescent="0.25">
      <c r="A232" s="36">
        <v>12</v>
      </c>
      <c r="B232" s="24" t="s">
        <v>29</v>
      </c>
      <c r="C232" s="37" t="s">
        <v>33</v>
      </c>
      <c r="D232" s="25" t="s">
        <v>19</v>
      </c>
      <c r="E232" s="26">
        <v>0.04</v>
      </c>
      <c r="F232" s="26">
        <f t="shared" si="56"/>
        <v>0.24000000000000002</v>
      </c>
      <c r="G232" s="26">
        <v>0</v>
      </c>
      <c r="H232" s="28">
        <f t="shared" si="57"/>
        <v>0</v>
      </c>
      <c r="I232" s="27" t="s">
        <v>24</v>
      </c>
      <c r="J232" s="28">
        <v>0.13200000000000001</v>
      </c>
      <c r="K232" s="28">
        <f t="shared" si="58"/>
        <v>0.28200000000000003</v>
      </c>
      <c r="L232" s="27" t="s">
        <v>42</v>
      </c>
      <c r="M232" s="33">
        <f>F232-H232-K232+0.173</f>
        <v>0.13099999999999998</v>
      </c>
    </row>
    <row r="233" spans="1:13" ht="32.25" customHeight="1" thickBot="1" x14ac:dyDescent="0.3">
      <c r="A233" s="39">
        <v>13</v>
      </c>
      <c r="B233" s="40" t="s">
        <v>29</v>
      </c>
      <c r="C233" s="41" t="s">
        <v>187</v>
      </c>
      <c r="D233" s="42" t="s">
        <v>188</v>
      </c>
      <c r="E233" s="43">
        <v>0</v>
      </c>
      <c r="F233" s="43">
        <f t="shared" ref="F233" si="60">F202+E233</f>
        <v>0</v>
      </c>
      <c r="G233" s="43"/>
      <c r="H233" s="52">
        <f t="shared" ref="H233" si="61">H202+G233</f>
        <v>0</v>
      </c>
      <c r="I233" s="55"/>
      <c r="J233" s="52">
        <v>0</v>
      </c>
      <c r="K233" s="52">
        <f t="shared" ref="K233" si="62">K202+J233</f>
        <v>0</v>
      </c>
      <c r="L233" s="55" t="s">
        <v>24</v>
      </c>
      <c r="M233" s="45">
        <f>F233-H233-K233</f>
        <v>0</v>
      </c>
    </row>
    <row r="238" spans="1:13" ht="12" customHeight="1" x14ac:dyDescent="0.25"/>
    <row r="239" spans="1:13" ht="12" customHeight="1" x14ac:dyDescent="0.25"/>
    <row r="240" spans="1:13" ht="12" customHeight="1" x14ac:dyDescent="0.25"/>
    <row r="241" spans="1:13" ht="12" customHeight="1" x14ac:dyDescent="0.25"/>
    <row r="242" spans="1:13" ht="12" customHeight="1" x14ac:dyDescent="0.25"/>
    <row r="243" spans="1:13" ht="12" customHeight="1" x14ac:dyDescent="0.25"/>
    <row r="244" spans="1:13" ht="12" customHeight="1" x14ac:dyDescent="0.25"/>
    <row r="245" spans="1:13" ht="30" customHeight="1" x14ac:dyDescent="0.25">
      <c r="C245" s="205" t="s">
        <v>189</v>
      </c>
      <c r="D245" s="205"/>
      <c r="E245" s="205"/>
      <c r="F245" s="205"/>
      <c r="G245" s="205"/>
      <c r="H245" s="205"/>
      <c r="I245" s="205"/>
      <c r="J245" s="205"/>
      <c r="K245" s="205"/>
      <c r="L245" s="205"/>
    </row>
    <row r="246" spans="1:13" ht="18" customHeight="1" x14ac:dyDescent="0.25">
      <c r="D246" s="57"/>
      <c r="E246" s="57"/>
      <c r="F246" s="57"/>
      <c r="G246" s="57"/>
      <c r="H246" s="57"/>
      <c r="I246" s="57"/>
      <c r="J246" s="57"/>
      <c r="K246" s="57"/>
    </row>
    <row r="247" spans="1:13" ht="18" customHeight="1" x14ac:dyDescent="0.25"/>
    <row r="248" spans="1:13" ht="30" customHeight="1" x14ac:dyDescent="0.25">
      <c r="B248" s="35" t="s">
        <v>0</v>
      </c>
      <c r="C248" s="35"/>
      <c r="D248" s="35"/>
      <c r="E248" s="35"/>
      <c r="F248" s="35"/>
    </row>
    <row r="249" spans="1:13" ht="15.75" thickBot="1" x14ac:dyDescent="0.3"/>
    <row r="250" spans="1:13" ht="30" customHeight="1" x14ac:dyDescent="0.25">
      <c r="A250" s="206" t="s">
        <v>1</v>
      </c>
      <c r="B250" s="208" t="s">
        <v>2</v>
      </c>
      <c r="C250" s="208" t="s">
        <v>3</v>
      </c>
      <c r="D250" s="210" t="s">
        <v>4</v>
      </c>
      <c r="E250" s="208" t="s">
        <v>8</v>
      </c>
      <c r="F250" s="208"/>
      <c r="G250" s="208" t="s">
        <v>7</v>
      </c>
      <c r="H250" s="208"/>
      <c r="I250" s="208"/>
      <c r="J250" s="208" t="s">
        <v>9</v>
      </c>
      <c r="K250" s="208"/>
      <c r="L250" s="208"/>
      <c r="M250" s="203" t="s">
        <v>10</v>
      </c>
    </row>
    <row r="251" spans="1:13" ht="60" customHeight="1" x14ac:dyDescent="0.25">
      <c r="A251" s="207"/>
      <c r="B251" s="209"/>
      <c r="C251" s="209"/>
      <c r="D251" s="211"/>
      <c r="E251" s="59" t="s">
        <v>43</v>
      </c>
      <c r="F251" s="58" t="s">
        <v>5</v>
      </c>
      <c r="G251" s="59" t="s">
        <v>6</v>
      </c>
      <c r="H251" s="58" t="s">
        <v>5</v>
      </c>
      <c r="I251" s="59" t="s">
        <v>23</v>
      </c>
      <c r="J251" s="59" t="s">
        <v>6</v>
      </c>
      <c r="K251" s="58" t="s">
        <v>5</v>
      </c>
      <c r="L251" s="59" t="s">
        <v>22</v>
      </c>
      <c r="M251" s="204"/>
    </row>
    <row r="252" spans="1:13" ht="27.6" customHeight="1" x14ac:dyDescent="0.25">
      <c r="A252" s="36">
        <v>1</v>
      </c>
      <c r="B252" s="24" t="s">
        <v>29</v>
      </c>
      <c r="C252" s="25" t="s">
        <v>11</v>
      </c>
      <c r="D252" s="25" t="s">
        <v>15</v>
      </c>
      <c r="E252" s="26">
        <v>0</v>
      </c>
      <c r="F252" s="26">
        <f t="shared" ref="F252:F263" si="63">F221+E252</f>
        <v>455</v>
      </c>
      <c r="G252" s="26">
        <v>300</v>
      </c>
      <c r="H252" s="26">
        <f t="shared" ref="H252:H263" si="64">H221+G252</f>
        <v>840</v>
      </c>
      <c r="I252" s="31" t="s">
        <v>186</v>
      </c>
      <c r="J252" s="26">
        <v>0</v>
      </c>
      <c r="K252" s="26">
        <f t="shared" ref="K252" si="65">K221+J252</f>
        <v>0</v>
      </c>
      <c r="L252" s="27" t="s">
        <v>24</v>
      </c>
      <c r="M252" s="32">
        <f>(740+F252)-H252-K252</f>
        <v>355</v>
      </c>
    </row>
    <row r="253" spans="1:13" ht="27.6" customHeight="1" x14ac:dyDescent="0.25">
      <c r="A253" s="36">
        <v>2</v>
      </c>
      <c r="B253" s="24" t="s">
        <v>29</v>
      </c>
      <c r="C253" s="25" t="s">
        <v>171</v>
      </c>
      <c r="D253" s="25" t="s">
        <v>172</v>
      </c>
      <c r="E253" s="26">
        <v>0</v>
      </c>
      <c r="F253" s="30">
        <f t="shared" si="63"/>
        <v>0</v>
      </c>
      <c r="G253" s="29">
        <v>0</v>
      </c>
      <c r="H253" s="30">
        <f t="shared" si="64"/>
        <v>0</v>
      </c>
      <c r="I253" s="27" t="s">
        <v>24</v>
      </c>
      <c r="J253" s="26">
        <v>0</v>
      </c>
      <c r="K253" s="26">
        <f t="shared" ref="K253:K263" si="66">K222+J253</f>
        <v>0</v>
      </c>
      <c r="L253" s="27" t="s">
        <v>24</v>
      </c>
      <c r="M253" s="50">
        <f>(0+F253)-H253-K253</f>
        <v>0</v>
      </c>
    </row>
    <row r="254" spans="1:13" ht="27.6" customHeight="1" x14ac:dyDescent="0.25">
      <c r="A254" s="36">
        <v>3</v>
      </c>
      <c r="B254" s="24" t="s">
        <v>29</v>
      </c>
      <c r="C254" s="25" t="s">
        <v>12</v>
      </c>
      <c r="D254" s="25" t="s">
        <v>16</v>
      </c>
      <c r="E254" s="26">
        <f>3.212</f>
        <v>3.2120000000000002</v>
      </c>
      <c r="F254" s="26">
        <f t="shared" si="63"/>
        <v>20.479999999999997</v>
      </c>
      <c r="G254" s="28">
        <v>3.2120000000000002</v>
      </c>
      <c r="H254" s="28">
        <f t="shared" si="64"/>
        <v>20.479999999999997</v>
      </c>
      <c r="I254" s="25" t="s">
        <v>185</v>
      </c>
      <c r="J254" s="26">
        <v>0</v>
      </c>
      <c r="K254" s="26">
        <f t="shared" si="66"/>
        <v>0</v>
      </c>
      <c r="L254" s="27" t="s">
        <v>24</v>
      </c>
      <c r="M254" s="50">
        <f>F254-H254-K254</f>
        <v>0</v>
      </c>
    </row>
    <row r="255" spans="1:13" ht="27.6" customHeight="1" x14ac:dyDescent="0.25">
      <c r="A255" s="36">
        <v>4</v>
      </c>
      <c r="B255" s="24" t="s">
        <v>29</v>
      </c>
      <c r="C255" s="25" t="s">
        <v>37</v>
      </c>
      <c r="D255" s="25" t="s">
        <v>38</v>
      </c>
      <c r="E255" s="26">
        <v>0</v>
      </c>
      <c r="F255" s="26">
        <f t="shared" si="63"/>
        <v>0</v>
      </c>
      <c r="G255" s="29">
        <v>0</v>
      </c>
      <c r="H255" s="26">
        <f t="shared" si="64"/>
        <v>0</v>
      </c>
      <c r="I255" s="27" t="s">
        <v>24</v>
      </c>
      <c r="J255" s="26">
        <v>0</v>
      </c>
      <c r="K255" s="26">
        <f t="shared" si="66"/>
        <v>0</v>
      </c>
      <c r="L255" s="27" t="s">
        <v>24</v>
      </c>
      <c r="M255" s="50">
        <f t="shared" ref="M255:M261" si="67">F255-H255-K255</f>
        <v>0</v>
      </c>
    </row>
    <row r="256" spans="1:13" ht="27.6" customHeight="1" x14ac:dyDescent="0.25">
      <c r="A256" s="36">
        <v>5</v>
      </c>
      <c r="B256" s="24" t="s">
        <v>30</v>
      </c>
      <c r="C256" s="25" t="s">
        <v>25</v>
      </c>
      <c r="D256" s="25" t="s">
        <v>26</v>
      </c>
      <c r="E256" s="26">
        <v>0</v>
      </c>
      <c r="F256" s="26">
        <f t="shared" si="63"/>
        <v>0</v>
      </c>
      <c r="G256" s="26">
        <v>0</v>
      </c>
      <c r="H256" s="29">
        <f t="shared" si="64"/>
        <v>0</v>
      </c>
      <c r="I256" s="27" t="s">
        <v>24</v>
      </c>
      <c r="J256" s="26">
        <v>0</v>
      </c>
      <c r="K256" s="26">
        <f t="shared" si="66"/>
        <v>0</v>
      </c>
      <c r="L256" s="27" t="s">
        <v>24</v>
      </c>
      <c r="M256" s="50">
        <f t="shared" si="67"/>
        <v>0</v>
      </c>
    </row>
    <row r="257" spans="1:13" ht="27.6" customHeight="1" x14ac:dyDescent="0.25">
      <c r="A257" s="36">
        <v>6</v>
      </c>
      <c r="B257" s="37" t="s">
        <v>39</v>
      </c>
      <c r="C257" s="25" t="s">
        <v>13</v>
      </c>
      <c r="D257" s="25" t="s">
        <v>17</v>
      </c>
      <c r="E257" s="26">
        <v>0</v>
      </c>
      <c r="F257" s="26">
        <f t="shared" si="63"/>
        <v>0</v>
      </c>
      <c r="G257" s="29">
        <v>0</v>
      </c>
      <c r="H257" s="26">
        <f t="shared" si="64"/>
        <v>0</v>
      </c>
      <c r="I257" s="27" t="s">
        <v>24</v>
      </c>
      <c r="J257" s="26">
        <v>0</v>
      </c>
      <c r="K257" s="26">
        <f t="shared" si="66"/>
        <v>0</v>
      </c>
      <c r="L257" s="27" t="s">
        <v>24</v>
      </c>
      <c r="M257" s="50">
        <f t="shared" si="67"/>
        <v>0</v>
      </c>
    </row>
    <row r="258" spans="1:13" ht="27.6" customHeight="1" x14ac:dyDescent="0.25">
      <c r="A258" s="36">
        <v>7</v>
      </c>
      <c r="B258" s="37" t="s">
        <v>39</v>
      </c>
      <c r="C258" s="25" t="s">
        <v>35</v>
      </c>
      <c r="D258" s="25" t="s">
        <v>36</v>
      </c>
      <c r="E258" s="26">
        <v>0</v>
      </c>
      <c r="F258" s="26">
        <f t="shared" si="63"/>
        <v>0</v>
      </c>
      <c r="G258" s="29">
        <v>0</v>
      </c>
      <c r="H258" s="29">
        <f t="shared" si="64"/>
        <v>0</v>
      </c>
      <c r="I258" s="27" t="s">
        <v>24</v>
      </c>
      <c r="J258" s="26">
        <v>0</v>
      </c>
      <c r="K258" s="26">
        <f t="shared" si="66"/>
        <v>0</v>
      </c>
      <c r="L258" s="27" t="s">
        <v>24</v>
      </c>
      <c r="M258" s="50">
        <f t="shared" si="67"/>
        <v>0</v>
      </c>
    </row>
    <row r="259" spans="1:13" ht="27.6" customHeight="1" x14ac:dyDescent="0.25">
      <c r="A259" s="36">
        <v>8</v>
      </c>
      <c r="B259" s="24" t="s">
        <v>31</v>
      </c>
      <c r="C259" s="25" t="s">
        <v>14</v>
      </c>
      <c r="D259" s="25" t="s">
        <v>20</v>
      </c>
      <c r="E259" s="30">
        <v>1</v>
      </c>
      <c r="F259" s="30">
        <f t="shared" si="63"/>
        <v>9</v>
      </c>
      <c r="G259" s="26">
        <v>0</v>
      </c>
      <c r="H259" s="26">
        <f t="shared" si="64"/>
        <v>0</v>
      </c>
      <c r="I259" s="27" t="s">
        <v>24</v>
      </c>
      <c r="J259" s="30">
        <f>E259</f>
        <v>1</v>
      </c>
      <c r="K259" s="30">
        <f t="shared" si="66"/>
        <v>9</v>
      </c>
      <c r="L259" s="24" t="s">
        <v>180</v>
      </c>
      <c r="M259" s="50">
        <f t="shared" si="67"/>
        <v>0</v>
      </c>
    </row>
    <row r="260" spans="1:13" ht="27.6" customHeight="1" x14ac:dyDescent="0.25">
      <c r="A260" s="36">
        <v>9</v>
      </c>
      <c r="B260" s="24" t="s">
        <v>31</v>
      </c>
      <c r="C260" s="25" t="s">
        <v>40</v>
      </c>
      <c r="D260" s="25" t="s">
        <v>41</v>
      </c>
      <c r="E260" s="26">
        <v>0</v>
      </c>
      <c r="F260" s="26">
        <f t="shared" si="63"/>
        <v>0</v>
      </c>
      <c r="G260" s="29">
        <v>0</v>
      </c>
      <c r="H260" s="29">
        <f t="shared" si="64"/>
        <v>0</v>
      </c>
      <c r="I260" s="27" t="s">
        <v>24</v>
      </c>
      <c r="J260" s="26">
        <v>0</v>
      </c>
      <c r="K260" s="26">
        <f t="shared" si="66"/>
        <v>0</v>
      </c>
      <c r="L260" s="27" t="s">
        <v>24</v>
      </c>
      <c r="M260" s="50">
        <f t="shared" si="67"/>
        <v>0</v>
      </c>
    </row>
    <row r="261" spans="1:13" ht="27.95" customHeight="1" x14ac:dyDescent="0.25">
      <c r="A261" s="36">
        <v>10</v>
      </c>
      <c r="B261" s="24" t="s">
        <v>30</v>
      </c>
      <c r="C261" s="25" t="s">
        <v>27</v>
      </c>
      <c r="D261" s="38" t="s">
        <v>28</v>
      </c>
      <c r="E261" s="26">
        <v>0</v>
      </c>
      <c r="F261" s="26">
        <f t="shared" si="63"/>
        <v>0</v>
      </c>
      <c r="G261" s="26">
        <v>0</v>
      </c>
      <c r="H261" s="26">
        <f t="shared" si="64"/>
        <v>0</v>
      </c>
      <c r="I261" s="27" t="s">
        <v>24</v>
      </c>
      <c r="J261" s="26">
        <v>0</v>
      </c>
      <c r="K261" s="26">
        <f t="shared" si="66"/>
        <v>0</v>
      </c>
      <c r="L261" s="27" t="s">
        <v>24</v>
      </c>
      <c r="M261" s="50">
        <f t="shared" si="67"/>
        <v>0</v>
      </c>
    </row>
    <row r="262" spans="1:13" ht="29.1" customHeight="1" x14ac:dyDescent="0.25">
      <c r="A262" s="36">
        <v>11</v>
      </c>
      <c r="B262" s="24" t="s">
        <v>29</v>
      </c>
      <c r="C262" s="37" t="s">
        <v>32</v>
      </c>
      <c r="D262" s="25" t="s">
        <v>18</v>
      </c>
      <c r="E262" s="26">
        <v>2E-3</v>
      </c>
      <c r="F262" s="26">
        <f t="shared" si="63"/>
        <v>4.1000000000000009E-2</v>
      </c>
      <c r="G262" s="26">
        <v>0</v>
      </c>
      <c r="H262" s="29">
        <f t="shared" si="64"/>
        <v>0</v>
      </c>
      <c r="I262" s="27" t="s">
        <v>24</v>
      </c>
      <c r="J262" s="29">
        <v>0</v>
      </c>
      <c r="K262" s="28">
        <f t="shared" si="66"/>
        <v>1.3000000000000001E-2</v>
      </c>
      <c r="L262" s="27" t="s">
        <v>24</v>
      </c>
      <c r="M262" s="33">
        <f>F262-H262-K262+0.004</f>
        <v>3.2000000000000008E-2</v>
      </c>
    </row>
    <row r="263" spans="1:13" ht="27.95" customHeight="1" x14ac:dyDescent="0.25">
      <c r="A263" s="36">
        <v>12</v>
      </c>
      <c r="B263" s="24" t="s">
        <v>29</v>
      </c>
      <c r="C263" s="37" t="s">
        <v>33</v>
      </c>
      <c r="D263" s="25" t="s">
        <v>19</v>
      </c>
      <c r="E263" s="26">
        <v>0.03</v>
      </c>
      <c r="F263" s="26">
        <f t="shared" si="63"/>
        <v>0.27</v>
      </c>
      <c r="G263" s="26">
        <v>0</v>
      </c>
      <c r="H263" s="28">
        <f t="shared" si="64"/>
        <v>0</v>
      </c>
      <c r="I263" s="27" t="s">
        <v>24</v>
      </c>
      <c r="J263" s="29">
        <v>0</v>
      </c>
      <c r="K263" s="28">
        <f t="shared" si="66"/>
        <v>0.28200000000000003</v>
      </c>
      <c r="L263" s="27" t="s">
        <v>24</v>
      </c>
      <c r="M263" s="33">
        <f>F263-H263-K263+0.173</f>
        <v>0.16099999999999998</v>
      </c>
    </row>
    <row r="264" spans="1:13" ht="33" customHeight="1" thickBot="1" x14ac:dyDescent="0.3">
      <c r="A264" s="39">
        <v>13</v>
      </c>
      <c r="B264" s="40" t="s">
        <v>29</v>
      </c>
      <c r="C264" s="41" t="s">
        <v>187</v>
      </c>
      <c r="D264" s="42" t="s">
        <v>188</v>
      </c>
      <c r="E264" s="43">
        <v>0</v>
      </c>
      <c r="F264" s="43">
        <f t="shared" ref="F264" si="68">F233+E264</f>
        <v>0</v>
      </c>
      <c r="G264" s="43">
        <v>0</v>
      </c>
      <c r="H264" s="52">
        <f t="shared" ref="H264" si="69">H233+G264</f>
        <v>0</v>
      </c>
      <c r="I264" s="44" t="s">
        <v>24</v>
      </c>
      <c r="J264" s="51">
        <v>0</v>
      </c>
      <c r="K264" s="52">
        <f t="shared" ref="K264" si="70">K233+J264</f>
        <v>0</v>
      </c>
      <c r="L264" s="44" t="s">
        <v>24</v>
      </c>
      <c r="M264" s="45">
        <f>F264-H264-K264</f>
        <v>0</v>
      </c>
    </row>
    <row r="269" spans="1:13" ht="12.95" customHeight="1" x14ac:dyDescent="0.25"/>
    <row r="270" spans="1:13" ht="12.95" customHeight="1" x14ac:dyDescent="0.25"/>
    <row r="271" spans="1:13" ht="12.95" customHeight="1" x14ac:dyDescent="0.25"/>
    <row r="272" spans="1:13" ht="12.95" customHeight="1" x14ac:dyDescent="0.25"/>
    <row r="273" spans="1:13" ht="12.95" customHeight="1" x14ac:dyDescent="0.25"/>
    <row r="274" spans="1:13" ht="12.95" customHeight="1" x14ac:dyDescent="0.25"/>
    <row r="275" spans="1:13" ht="12.95" customHeight="1" x14ac:dyDescent="0.25"/>
    <row r="276" spans="1:13" ht="30" customHeight="1" x14ac:dyDescent="0.25">
      <c r="C276" s="205" t="s">
        <v>189</v>
      </c>
      <c r="D276" s="205"/>
      <c r="E276" s="205"/>
      <c r="F276" s="205"/>
      <c r="G276" s="205"/>
      <c r="H276" s="205"/>
      <c r="I276" s="205"/>
      <c r="J276" s="205"/>
      <c r="K276" s="205"/>
      <c r="L276" s="205"/>
    </row>
    <row r="277" spans="1:13" ht="18" customHeight="1" x14ac:dyDescent="0.25">
      <c r="D277" s="57"/>
      <c r="E277" s="57"/>
      <c r="F277" s="57"/>
      <c r="G277" s="57"/>
      <c r="H277" s="57"/>
      <c r="I277" s="57"/>
      <c r="J277" s="57"/>
      <c r="K277" s="57"/>
    </row>
    <row r="279" spans="1:13" ht="30" customHeight="1" x14ac:dyDescent="0.25">
      <c r="B279" s="35" t="s">
        <v>0</v>
      </c>
      <c r="C279" s="35"/>
      <c r="D279" s="35"/>
      <c r="E279" s="35"/>
      <c r="F279" s="35"/>
    </row>
    <row r="280" spans="1:13" ht="15.75" customHeight="1" thickBot="1" x14ac:dyDescent="0.3"/>
    <row r="281" spans="1:13" ht="30" customHeight="1" x14ac:dyDescent="0.25">
      <c r="A281" s="206" t="s">
        <v>1</v>
      </c>
      <c r="B281" s="208" t="s">
        <v>2</v>
      </c>
      <c r="C281" s="208" t="s">
        <v>3</v>
      </c>
      <c r="D281" s="210" t="s">
        <v>4</v>
      </c>
      <c r="E281" s="208" t="s">
        <v>8</v>
      </c>
      <c r="F281" s="208"/>
      <c r="G281" s="208" t="s">
        <v>7</v>
      </c>
      <c r="H281" s="208"/>
      <c r="I281" s="208"/>
      <c r="J281" s="208" t="s">
        <v>9</v>
      </c>
      <c r="K281" s="208"/>
      <c r="L281" s="208"/>
      <c r="M281" s="203" t="s">
        <v>10</v>
      </c>
    </row>
    <row r="282" spans="1:13" ht="60" customHeight="1" x14ac:dyDescent="0.25">
      <c r="A282" s="207"/>
      <c r="B282" s="209"/>
      <c r="C282" s="209"/>
      <c r="D282" s="211"/>
      <c r="E282" s="59" t="s">
        <v>44</v>
      </c>
      <c r="F282" s="58" t="s">
        <v>5</v>
      </c>
      <c r="G282" s="59" t="s">
        <v>6</v>
      </c>
      <c r="H282" s="58" t="s">
        <v>5</v>
      </c>
      <c r="I282" s="59" t="s">
        <v>23</v>
      </c>
      <c r="J282" s="59" t="s">
        <v>6</v>
      </c>
      <c r="K282" s="58" t="s">
        <v>5</v>
      </c>
      <c r="L282" s="59" t="s">
        <v>22</v>
      </c>
      <c r="M282" s="204"/>
    </row>
    <row r="283" spans="1:13" ht="27.6" customHeight="1" x14ac:dyDescent="0.25">
      <c r="A283" s="36">
        <v>1</v>
      </c>
      <c r="B283" s="24" t="s">
        <v>29</v>
      </c>
      <c r="C283" s="25" t="s">
        <v>11</v>
      </c>
      <c r="D283" s="25" t="s">
        <v>15</v>
      </c>
      <c r="E283" s="26">
        <v>0</v>
      </c>
      <c r="F283" s="26">
        <f t="shared" ref="F283:F294" si="71">F252+E283</f>
        <v>455</v>
      </c>
      <c r="G283" s="26">
        <v>300</v>
      </c>
      <c r="H283" s="26">
        <f t="shared" ref="H283:H294" si="72">H252+G283</f>
        <v>1140</v>
      </c>
      <c r="I283" s="27" t="s">
        <v>186</v>
      </c>
      <c r="J283" s="26">
        <v>0</v>
      </c>
      <c r="K283" s="26">
        <f t="shared" ref="K283:K294" si="73">K252+J283</f>
        <v>0</v>
      </c>
      <c r="L283" s="27" t="s">
        <v>24</v>
      </c>
      <c r="M283" s="32">
        <f>(740+F283)-H283-K283</f>
        <v>55</v>
      </c>
    </row>
    <row r="284" spans="1:13" ht="27.6" customHeight="1" x14ac:dyDescent="0.25">
      <c r="A284" s="36">
        <v>2</v>
      </c>
      <c r="B284" s="24" t="s">
        <v>29</v>
      </c>
      <c r="C284" s="25" t="s">
        <v>171</v>
      </c>
      <c r="D284" s="25" t="s">
        <v>172</v>
      </c>
      <c r="E284" s="26">
        <v>0</v>
      </c>
      <c r="F284" s="30">
        <f t="shared" si="71"/>
        <v>0</v>
      </c>
      <c r="G284" s="29">
        <v>0</v>
      </c>
      <c r="H284" s="30">
        <f t="shared" si="72"/>
        <v>0</v>
      </c>
      <c r="I284" s="27" t="s">
        <v>24</v>
      </c>
      <c r="J284" s="26">
        <v>0</v>
      </c>
      <c r="K284" s="26">
        <f t="shared" si="73"/>
        <v>0</v>
      </c>
      <c r="L284" s="27" t="s">
        <v>24</v>
      </c>
      <c r="M284" s="50">
        <f>(0+F284)-H284-K284</f>
        <v>0</v>
      </c>
    </row>
    <row r="285" spans="1:13" ht="27.6" customHeight="1" x14ac:dyDescent="0.25">
      <c r="A285" s="36">
        <v>3</v>
      </c>
      <c r="B285" s="24" t="s">
        <v>29</v>
      </c>
      <c r="C285" s="25" t="s">
        <v>12</v>
      </c>
      <c r="D285" s="25" t="s">
        <v>16</v>
      </c>
      <c r="E285" s="26">
        <f>1.521</f>
        <v>1.5209999999999999</v>
      </c>
      <c r="F285" s="26">
        <f t="shared" si="71"/>
        <v>22.000999999999998</v>
      </c>
      <c r="G285" s="28">
        <f>1.521</f>
        <v>1.5209999999999999</v>
      </c>
      <c r="H285" s="28">
        <f t="shared" si="72"/>
        <v>22.000999999999998</v>
      </c>
      <c r="I285" s="25" t="s">
        <v>185</v>
      </c>
      <c r="J285" s="26">
        <v>0</v>
      </c>
      <c r="K285" s="26">
        <f t="shared" si="73"/>
        <v>0</v>
      </c>
      <c r="L285" s="27" t="s">
        <v>24</v>
      </c>
      <c r="M285" s="50">
        <f>F285-H285-K285</f>
        <v>0</v>
      </c>
    </row>
    <row r="286" spans="1:13" ht="27.6" customHeight="1" x14ac:dyDescent="0.25">
      <c r="A286" s="36">
        <v>4</v>
      </c>
      <c r="B286" s="24" t="s">
        <v>29</v>
      </c>
      <c r="C286" s="25" t="s">
        <v>37</v>
      </c>
      <c r="D286" s="25" t="s">
        <v>38</v>
      </c>
      <c r="E286" s="26">
        <v>0</v>
      </c>
      <c r="F286" s="26">
        <f t="shared" si="71"/>
        <v>0</v>
      </c>
      <c r="G286" s="29">
        <v>0</v>
      </c>
      <c r="H286" s="26">
        <f t="shared" si="72"/>
        <v>0</v>
      </c>
      <c r="I286" s="27" t="s">
        <v>24</v>
      </c>
      <c r="J286" s="26">
        <v>0</v>
      </c>
      <c r="K286" s="26">
        <f t="shared" si="73"/>
        <v>0</v>
      </c>
      <c r="L286" s="27" t="s">
        <v>24</v>
      </c>
      <c r="M286" s="50">
        <f t="shared" ref="M286:M292" si="74">F286-H286-K286</f>
        <v>0</v>
      </c>
    </row>
    <row r="287" spans="1:13" ht="27.6" customHeight="1" x14ac:dyDescent="0.25">
      <c r="A287" s="36">
        <v>5</v>
      </c>
      <c r="B287" s="24" t="s">
        <v>30</v>
      </c>
      <c r="C287" s="25" t="s">
        <v>25</v>
      </c>
      <c r="D287" s="25" t="s">
        <v>26</v>
      </c>
      <c r="E287" s="26">
        <v>0</v>
      </c>
      <c r="F287" s="26">
        <f t="shared" si="71"/>
        <v>0</v>
      </c>
      <c r="G287" s="26">
        <v>0</v>
      </c>
      <c r="H287" s="29">
        <f t="shared" si="72"/>
        <v>0</v>
      </c>
      <c r="I287" s="27" t="s">
        <v>24</v>
      </c>
      <c r="J287" s="26">
        <v>0</v>
      </c>
      <c r="K287" s="26">
        <f t="shared" si="73"/>
        <v>0</v>
      </c>
      <c r="L287" s="27" t="s">
        <v>24</v>
      </c>
      <c r="M287" s="50">
        <f t="shared" si="74"/>
        <v>0</v>
      </c>
    </row>
    <row r="288" spans="1:13" ht="27.6" customHeight="1" x14ac:dyDescent="0.25">
      <c r="A288" s="36">
        <v>6</v>
      </c>
      <c r="B288" s="37" t="s">
        <v>39</v>
      </c>
      <c r="C288" s="25" t="s">
        <v>13</v>
      </c>
      <c r="D288" s="25" t="s">
        <v>17</v>
      </c>
      <c r="E288" s="26">
        <v>0</v>
      </c>
      <c r="F288" s="26">
        <f t="shared" si="71"/>
        <v>0</v>
      </c>
      <c r="G288" s="29">
        <v>0</v>
      </c>
      <c r="H288" s="26">
        <f t="shared" si="72"/>
        <v>0</v>
      </c>
      <c r="I288" s="27" t="s">
        <v>24</v>
      </c>
      <c r="J288" s="26">
        <v>0</v>
      </c>
      <c r="K288" s="26">
        <f t="shared" si="73"/>
        <v>0</v>
      </c>
      <c r="L288" s="27" t="s">
        <v>24</v>
      </c>
      <c r="M288" s="50">
        <f t="shared" si="74"/>
        <v>0</v>
      </c>
    </row>
    <row r="289" spans="1:13" ht="27.6" customHeight="1" x14ac:dyDescent="0.25">
      <c r="A289" s="36">
        <v>7</v>
      </c>
      <c r="B289" s="37" t="s">
        <v>39</v>
      </c>
      <c r="C289" s="25" t="s">
        <v>35</v>
      </c>
      <c r="D289" s="25" t="s">
        <v>36</v>
      </c>
      <c r="E289" s="26">
        <v>0</v>
      </c>
      <c r="F289" s="26">
        <f t="shared" si="71"/>
        <v>0</v>
      </c>
      <c r="G289" s="29">
        <v>0</v>
      </c>
      <c r="H289" s="29">
        <f t="shared" si="72"/>
        <v>0</v>
      </c>
      <c r="I289" s="27" t="s">
        <v>24</v>
      </c>
      <c r="J289" s="26">
        <v>0</v>
      </c>
      <c r="K289" s="26">
        <f t="shared" si="73"/>
        <v>0</v>
      </c>
      <c r="L289" s="27" t="s">
        <v>24</v>
      </c>
      <c r="M289" s="50">
        <f t="shared" si="74"/>
        <v>0</v>
      </c>
    </row>
    <row r="290" spans="1:13" ht="27.6" customHeight="1" x14ac:dyDescent="0.25">
      <c r="A290" s="36">
        <v>8</v>
      </c>
      <c r="B290" s="24" t="s">
        <v>31</v>
      </c>
      <c r="C290" s="25" t="s">
        <v>14</v>
      </c>
      <c r="D290" s="25" t="s">
        <v>20</v>
      </c>
      <c r="E290" s="30">
        <v>1</v>
      </c>
      <c r="F290" s="30">
        <f t="shared" si="71"/>
        <v>10</v>
      </c>
      <c r="G290" s="26">
        <v>0</v>
      </c>
      <c r="H290" s="26">
        <f t="shared" si="72"/>
        <v>0</v>
      </c>
      <c r="I290" s="27" t="s">
        <v>24</v>
      </c>
      <c r="J290" s="30">
        <f>E290</f>
        <v>1</v>
      </c>
      <c r="K290" s="30">
        <f t="shared" si="73"/>
        <v>10</v>
      </c>
      <c r="L290" s="24" t="s">
        <v>180</v>
      </c>
      <c r="M290" s="50">
        <f t="shared" si="74"/>
        <v>0</v>
      </c>
    </row>
    <row r="291" spans="1:13" ht="27.6" customHeight="1" x14ac:dyDescent="0.25">
      <c r="A291" s="36">
        <v>9</v>
      </c>
      <c r="B291" s="24" t="s">
        <v>31</v>
      </c>
      <c r="C291" s="25" t="s">
        <v>40</v>
      </c>
      <c r="D291" s="25" t="s">
        <v>41</v>
      </c>
      <c r="E291" s="26">
        <v>0</v>
      </c>
      <c r="F291" s="26">
        <f t="shared" si="71"/>
        <v>0</v>
      </c>
      <c r="G291" s="29">
        <v>0</v>
      </c>
      <c r="H291" s="29">
        <f t="shared" si="72"/>
        <v>0</v>
      </c>
      <c r="I291" s="27" t="s">
        <v>24</v>
      </c>
      <c r="J291" s="26">
        <v>0</v>
      </c>
      <c r="K291" s="26">
        <f t="shared" si="73"/>
        <v>0</v>
      </c>
      <c r="L291" s="27" t="s">
        <v>24</v>
      </c>
      <c r="M291" s="50">
        <f t="shared" si="74"/>
        <v>0</v>
      </c>
    </row>
    <row r="292" spans="1:13" ht="27.95" customHeight="1" x14ac:dyDescent="0.25">
      <c r="A292" s="36">
        <v>10</v>
      </c>
      <c r="B292" s="24" t="s">
        <v>30</v>
      </c>
      <c r="C292" s="25" t="s">
        <v>27</v>
      </c>
      <c r="D292" s="38" t="s">
        <v>28</v>
      </c>
      <c r="E292" s="26">
        <v>0</v>
      </c>
      <c r="F292" s="26">
        <f t="shared" si="71"/>
        <v>0</v>
      </c>
      <c r="G292" s="26">
        <v>0</v>
      </c>
      <c r="H292" s="26">
        <f t="shared" si="72"/>
        <v>0</v>
      </c>
      <c r="I292" s="27" t="s">
        <v>24</v>
      </c>
      <c r="J292" s="26">
        <v>0</v>
      </c>
      <c r="K292" s="26">
        <f t="shared" si="73"/>
        <v>0</v>
      </c>
      <c r="L292" s="27" t="s">
        <v>24</v>
      </c>
      <c r="M292" s="50">
        <f t="shared" si="74"/>
        <v>0</v>
      </c>
    </row>
    <row r="293" spans="1:13" ht="29.1" customHeight="1" x14ac:dyDescent="0.25">
      <c r="A293" s="36">
        <v>11</v>
      </c>
      <c r="B293" s="24" t="s">
        <v>29</v>
      </c>
      <c r="C293" s="37" t="s">
        <v>32</v>
      </c>
      <c r="D293" s="25" t="s">
        <v>18</v>
      </c>
      <c r="E293" s="26">
        <v>3.0000000000000001E-3</v>
      </c>
      <c r="F293" s="26">
        <f t="shared" si="71"/>
        <v>4.4000000000000011E-2</v>
      </c>
      <c r="G293" s="26">
        <v>0</v>
      </c>
      <c r="H293" s="29">
        <f t="shared" si="72"/>
        <v>0</v>
      </c>
      <c r="I293" s="27" t="s">
        <v>24</v>
      </c>
      <c r="J293" s="29">
        <v>0</v>
      </c>
      <c r="K293" s="26">
        <f t="shared" si="73"/>
        <v>1.3000000000000001E-2</v>
      </c>
      <c r="L293" s="27" t="s">
        <v>24</v>
      </c>
      <c r="M293" s="33">
        <f>F293-H293-K293+0.004</f>
        <v>3.500000000000001E-2</v>
      </c>
    </row>
    <row r="294" spans="1:13" ht="27.75" customHeight="1" x14ac:dyDescent="0.25">
      <c r="A294" s="36">
        <v>12</v>
      </c>
      <c r="B294" s="24" t="s">
        <v>29</v>
      </c>
      <c r="C294" s="37" t="s">
        <v>33</v>
      </c>
      <c r="D294" s="25" t="s">
        <v>19</v>
      </c>
      <c r="E294" s="26">
        <v>0.02</v>
      </c>
      <c r="F294" s="26">
        <f t="shared" si="71"/>
        <v>0.29000000000000004</v>
      </c>
      <c r="G294" s="26">
        <v>0</v>
      </c>
      <c r="H294" s="28">
        <f t="shared" si="72"/>
        <v>0</v>
      </c>
      <c r="I294" s="27" t="s">
        <v>24</v>
      </c>
      <c r="J294" s="29">
        <v>0</v>
      </c>
      <c r="K294" s="26">
        <f t="shared" si="73"/>
        <v>0.28200000000000003</v>
      </c>
      <c r="L294" s="27" t="s">
        <v>24</v>
      </c>
      <c r="M294" s="33">
        <f>F294-H294-K294+0.173</f>
        <v>0.18099999999999999</v>
      </c>
    </row>
    <row r="295" spans="1:13" ht="31.5" customHeight="1" thickBot="1" x14ac:dyDescent="0.3">
      <c r="A295" s="39">
        <v>13</v>
      </c>
      <c r="B295" s="40" t="s">
        <v>29</v>
      </c>
      <c r="C295" s="41" t="s">
        <v>187</v>
      </c>
      <c r="D295" s="42" t="s">
        <v>188</v>
      </c>
      <c r="E295" s="43">
        <v>0</v>
      </c>
      <c r="F295" s="43">
        <f t="shared" ref="F295" si="75">F264+E295</f>
        <v>0</v>
      </c>
      <c r="G295" s="43">
        <v>0</v>
      </c>
      <c r="H295" s="52">
        <f t="shared" ref="H295" si="76">H264+G295</f>
        <v>0</v>
      </c>
      <c r="I295" s="44" t="s">
        <v>24</v>
      </c>
      <c r="J295" s="51">
        <v>0</v>
      </c>
      <c r="K295" s="52">
        <f t="shared" ref="K295" si="77">K264+J295</f>
        <v>0</v>
      </c>
      <c r="L295" s="44" t="s">
        <v>24</v>
      </c>
      <c r="M295" s="45">
        <f>F295-H295-K295</f>
        <v>0</v>
      </c>
    </row>
    <row r="299" spans="1:13" ht="9" customHeight="1" x14ac:dyDescent="0.25"/>
    <row r="300" spans="1:13" ht="9" customHeight="1" x14ac:dyDescent="0.25"/>
    <row r="301" spans="1:13" ht="9" customHeight="1" x14ac:dyDescent="0.25"/>
    <row r="302" spans="1:13" ht="9" customHeight="1" x14ac:dyDescent="0.25"/>
    <row r="303" spans="1:13" ht="9" customHeight="1" x14ac:dyDescent="0.25"/>
    <row r="304" spans="1:13" ht="9" customHeight="1" x14ac:dyDescent="0.25"/>
    <row r="305" spans="1:13" ht="9" customHeight="1" x14ac:dyDescent="0.25"/>
    <row r="306" spans="1:13" ht="9" customHeight="1" x14ac:dyDescent="0.25"/>
    <row r="307" spans="1:13" ht="30" customHeight="1" x14ac:dyDescent="0.25">
      <c r="C307" s="205" t="s">
        <v>189</v>
      </c>
      <c r="D307" s="205"/>
      <c r="E307" s="205"/>
      <c r="F307" s="205"/>
      <c r="G307" s="205"/>
      <c r="H307" s="205"/>
      <c r="I307" s="205"/>
      <c r="J307" s="205"/>
      <c r="K307" s="205"/>
      <c r="L307" s="205"/>
    </row>
    <row r="308" spans="1:13" ht="18" customHeight="1" x14ac:dyDescent="0.25">
      <c r="D308" s="57"/>
      <c r="E308" s="57"/>
      <c r="F308" s="57"/>
      <c r="G308" s="57"/>
      <c r="H308" s="57"/>
      <c r="I308" s="57"/>
      <c r="J308" s="57"/>
      <c r="K308" s="57"/>
    </row>
    <row r="309" spans="1:13" ht="18" customHeight="1" x14ac:dyDescent="0.25"/>
    <row r="310" spans="1:13" ht="30" customHeight="1" x14ac:dyDescent="0.25">
      <c r="B310" s="35" t="s">
        <v>0</v>
      </c>
      <c r="C310" s="35"/>
      <c r="D310" s="35"/>
      <c r="E310" s="35"/>
      <c r="F310" s="35"/>
    </row>
    <row r="311" spans="1:13" ht="15.75" customHeight="1" thickBot="1" x14ac:dyDescent="0.3"/>
    <row r="312" spans="1:13" ht="30" customHeight="1" x14ac:dyDescent="0.25">
      <c r="A312" s="206" t="s">
        <v>1</v>
      </c>
      <c r="B312" s="208" t="s">
        <v>2</v>
      </c>
      <c r="C312" s="208" t="s">
        <v>3</v>
      </c>
      <c r="D312" s="210" t="s">
        <v>4</v>
      </c>
      <c r="E312" s="208" t="s">
        <v>8</v>
      </c>
      <c r="F312" s="208"/>
      <c r="G312" s="208" t="s">
        <v>7</v>
      </c>
      <c r="H312" s="208"/>
      <c r="I312" s="208"/>
      <c r="J312" s="208" t="s">
        <v>9</v>
      </c>
      <c r="K312" s="208"/>
      <c r="L312" s="208"/>
      <c r="M312" s="203" t="s">
        <v>10</v>
      </c>
    </row>
    <row r="313" spans="1:13" ht="60" customHeight="1" x14ac:dyDescent="0.25">
      <c r="A313" s="207"/>
      <c r="B313" s="209"/>
      <c r="C313" s="209"/>
      <c r="D313" s="211"/>
      <c r="E313" s="59" t="s">
        <v>45</v>
      </c>
      <c r="F313" s="58" t="s">
        <v>5</v>
      </c>
      <c r="G313" s="59" t="s">
        <v>6</v>
      </c>
      <c r="H313" s="58" t="s">
        <v>5</v>
      </c>
      <c r="I313" s="59" t="s">
        <v>23</v>
      </c>
      <c r="J313" s="59" t="s">
        <v>6</v>
      </c>
      <c r="K313" s="58" t="s">
        <v>5</v>
      </c>
      <c r="L313" s="59" t="s">
        <v>22</v>
      </c>
      <c r="M313" s="204"/>
    </row>
    <row r="314" spans="1:13" ht="27" customHeight="1" x14ac:dyDescent="0.25">
      <c r="A314" s="36">
        <v>1</v>
      </c>
      <c r="B314" s="24" t="s">
        <v>29</v>
      </c>
      <c r="C314" s="25" t="s">
        <v>11</v>
      </c>
      <c r="D314" s="25" t="s">
        <v>15</v>
      </c>
      <c r="E314" s="26">
        <v>100</v>
      </c>
      <c r="F314" s="26">
        <f t="shared" ref="F314:F325" si="78">F283+E314</f>
        <v>555</v>
      </c>
      <c r="G314" s="26">
        <v>0</v>
      </c>
      <c r="H314" s="26">
        <f t="shared" ref="H314:H325" si="79">H283+G314</f>
        <v>1140</v>
      </c>
      <c r="I314" s="27" t="s">
        <v>24</v>
      </c>
      <c r="J314" s="26">
        <v>0</v>
      </c>
      <c r="K314" s="26">
        <f t="shared" ref="K314:K325" si="80">K283+J314</f>
        <v>0</v>
      </c>
      <c r="L314" s="27" t="s">
        <v>24</v>
      </c>
      <c r="M314" s="32">
        <f>(740+F314)-H314-K314</f>
        <v>155</v>
      </c>
    </row>
    <row r="315" spans="1:13" ht="27" customHeight="1" x14ac:dyDescent="0.25">
      <c r="A315" s="36">
        <v>2</v>
      </c>
      <c r="B315" s="24" t="s">
        <v>29</v>
      </c>
      <c r="C315" s="25" t="s">
        <v>171</v>
      </c>
      <c r="D315" s="25" t="s">
        <v>172</v>
      </c>
      <c r="E315" s="26">
        <v>0</v>
      </c>
      <c r="F315" s="30">
        <f t="shared" si="78"/>
        <v>0</v>
      </c>
      <c r="G315" s="29">
        <v>0</v>
      </c>
      <c r="H315" s="30">
        <f t="shared" si="79"/>
        <v>0</v>
      </c>
      <c r="I315" s="27" t="s">
        <v>24</v>
      </c>
      <c r="J315" s="26">
        <v>0</v>
      </c>
      <c r="K315" s="26">
        <f t="shared" si="80"/>
        <v>0</v>
      </c>
      <c r="L315" s="27" t="s">
        <v>24</v>
      </c>
      <c r="M315" s="50">
        <f>(0+F315)-H315-K315</f>
        <v>0</v>
      </c>
    </row>
    <row r="316" spans="1:13" ht="27" customHeight="1" x14ac:dyDescent="0.25">
      <c r="A316" s="36">
        <v>3</v>
      </c>
      <c r="B316" s="24" t="s">
        <v>29</v>
      </c>
      <c r="C316" s="25" t="s">
        <v>12</v>
      </c>
      <c r="D316" s="25" t="s">
        <v>16</v>
      </c>
      <c r="E316" s="26">
        <f>2.658</f>
        <v>2.6579999999999999</v>
      </c>
      <c r="F316" s="26">
        <f t="shared" si="78"/>
        <v>24.658999999999999</v>
      </c>
      <c r="G316" s="28">
        <f>2.658</f>
        <v>2.6579999999999999</v>
      </c>
      <c r="H316" s="28">
        <f t="shared" si="79"/>
        <v>24.658999999999999</v>
      </c>
      <c r="I316" s="25" t="s">
        <v>185</v>
      </c>
      <c r="J316" s="26">
        <v>0</v>
      </c>
      <c r="K316" s="26">
        <f t="shared" si="80"/>
        <v>0</v>
      </c>
      <c r="L316" s="27" t="s">
        <v>24</v>
      </c>
      <c r="M316" s="50">
        <f>F316-H316-K316</f>
        <v>0</v>
      </c>
    </row>
    <row r="317" spans="1:13" ht="27" customHeight="1" x14ac:dyDescent="0.25">
      <c r="A317" s="36">
        <v>4</v>
      </c>
      <c r="B317" s="24" t="s">
        <v>29</v>
      </c>
      <c r="C317" s="25" t="s">
        <v>37</v>
      </c>
      <c r="D317" s="25" t="s">
        <v>38</v>
      </c>
      <c r="E317" s="26">
        <v>0</v>
      </c>
      <c r="F317" s="26">
        <f t="shared" si="78"/>
        <v>0</v>
      </c>
      <c r="G317" s="29">
        <v>0</v>
      </c>
      <c r="H317" s="26">
        <f t="shared" si="79"/>
        <v>0</v>
      </c>
      <c r="I317" s="27" t="s">
        <v>24</v>
      </c>
      <c r="J317" s="26">
        <v>0</v>
      </c>
      <c r="K317" s="26">
        <f t="shared" si="80"/>
        <v>0</v>
      </c>
      <c r="L317" s="27" t="s">
        <v>24</v>
      </c>
      <c r="M317" s="50">
        <f t="shared" ref="M317:M323" si="81">F317-H317-K317</f>
        <v>0</v>
      </c>
    </row>
    <row r="318" spans="1:13" ht="27" customHeight="1" x14ac:dyDescent="0.25">
      <c r="A318" s="36">
        <v>5</v>
      </c>
      <c r="B318" s="24" t="s">
        <v>30</v>
      </c>
      <c r="C318" s="25" t="s">
        <v>25</v>
      </c>
      <c r="D318" s="25" t="s">
        <v>26</v>
      </c>
      <c r="E318" s="26">
        <v>0</v>
      </c>
      <c r="F318" s="26">
        <f t="shared" si="78"/>
        <v>0</v>
      </c>
      <c r="G318" s="26">
        <v>0</v>
      </c>
      <c r="H318" s="29">
        <f t="shared" si="79"/>
        <v>0</v>
      </c>
      <c r="I318" s="27" t="s">
        <v>24</v>
      </c>
      <c r="J318" s="26">
        <v>0</v>
      </c>
      <c r="K318" s="26">
        <f t="shared" si="80"/>
        <v>0</v>
      </c>
      <c r="L318" s="27" t="s">
        <v>24</v>
      </c>
      <c r="M318" s="50">
        <f t="shared" si="81"/>
        <v>0</v>
      </c>
    </row>
    <row r="319" spans="1:13" ht="27" customHeight="1" x14ac:dyDescent="0.25">
      <c r="A319" s="36">
        <v>6</v>
      </c>
      <c r="B319" s="37" t="s">
        <v>39</v>
      </c>
      <c r="C319" s="25" t="s">
        <v>13</v>
      </c>
      <c r="D319" s="25" t="s">
        <v>17</v>
      </c>
      <c r="E319" s="26">
        <v>0</v>
      </c>
      <c r="F319" s="26">
        <f t="shared" si="78"/>
        <v>0</v>
      </c>
      <c r="G319" s="29">
        <v>0</v>
      </c>
      <c r="H319" s="26">
        <f t="shared" si="79"/>
        <v>0</v>
      </c>
      <c r="I319" s="27" t="s">
        <v>24</v>
      </c>
      <c r="J319" s="26">
        <v>0</v>
      </c>
      <c r="K319" s="26">
        <f t="shared" si="80"/>
        <v>0</v>
      </c>
      <c r="L319" s="27" t="s">
        <v>24</v>
      </c>
      <c r="M319" s="50">
        <f t="shared" si="81"/>
        <v>0</v>
      </c>
    </row>
    <row r="320" spans="1:13" ht="27" customHeight="1" x14ac:dyDescent="0.25">
      <c r="A320" s="36">
        <v>7</v>
      </c>
      <c r="B320" s="37" t="s">
        <v>39</v>
      </c>
      <c r="C320" s="25" t="s">
        <v>35</v>
      </c>
      <c r="D320" s="25" t="s">
        <v>36</v>
      </c>
      <c r="E320" s="26">
        <v>0</v>
      </c>
      <c r="F320" s="26">
        <f t="shared" si="78"/>
        <v>0</v>
      </c>
      <c r="G320" s="29">
        <v>0</v>
      </c>
      <c r="H320" s="29">
        <f t="shared" si="79"/>
        <v>0</v>
      </c>
      <c r="I320" s="27" t="s">
        <v>24</v>
      </c>
      <c r="J320" s="26">
        <v>0</v>
      </c>
      <c r="K320" s="26">
        <f t="shared" si="80"/>
        <v>0</v>
      </c>
      <c r="L320" s="27" t="s">
        <v>24</v>
      </c>
      <c r="M320" s="50">
        <f t="shared" si="81"/>
        <v>0</v>
      </c>
    </row>
    <row r="321" spans="1:13" ht="27" customHeight="1" x14ac:dyDescent="0.25">
      <c r="A321" s="36">
        <v>8</v>
      </c>
      <c r="B321" s="24" t="s">
        <v>31</v>
      </c>
      <c r="C321" s="25" t="s">
        <v>14</v>
      </c>
      <c r="D321" s="25" t="s">
        <v>20</v>
      </c>
      <c r="E321" s="30">
        <v>1</v>
      </c>
      <c r="F321" s="30">
        <f t="shared" si="78"/>
        <v>11</v>
      </c>
      <c r="G321" s="26">
        <v>0</v>
      </c>
      <c r="H321" s="26">
        <f t="shared" si="79"/>
        <v>0</v>
      </c>
      <c r="I321" s="27" t="s">
        <v>24</v>
      </c>
      <c r="J321" s="30">
        <f>E321</f>
        <v>1</v>
      </c>
      <c r="K321" s="30">
        <f t="shared" si="80"/>
        <v>11</v>
      </c>
      <c r="L321" s="24" t="s">
        <v>180</v>
      </c>
      <c r="M321" s="50">
        <f t="shared" si="81"/>
        <v>0</v>
      </c>
    </row>
    <row r="322" spans="1:13" ht="27" customHeight="1" x14ac:dyDescent="0.25">
      <c r="A322" s="36">
        <v>9</v>
      </c>
      <c r="B322" s="24" t="s">
        <v>31</v>
      </c>
      <c r="C322" s="25" t="s">
        <v>40</v>
      </c>
      <c r="D322" s="25" t="s">
        <v>41</v>
      </c>
      <c r="E322" s="26">
        <v>0</v>
      </c>
      <c r="F322" s="26">
        <f t="shared" si="78"/>
        <v>0</v>
      </c>
      <c r="G322" s="29">
        <v>0</v>
      </c>
      <c r="H322" s="29">
        <f t="shared" si="79"/>
        <v>0</v>
      </c>
      <c r="I322" s="27" t="s">
        <v>24</v>
      </c>
      <c r="J322" s="26">
        <v>0</v>
      </c>
      <c r="K322" s="26">
        <f t="shared" si="80"/>
        <v>0</v>
      </c>
      <c r="L322" s="27" t="s">
        <v>24</v>
      </c>
      <c r="M322" s="50">
        <f t="shared" si="81"/>
        <v>0</v>
      </c>
    </row>
    <row r="323" spans="1:13" ht="27.4" customHeight="1" x14ac:dyDescent="0.25">
      <c r="A323" s="36">
        <v>10</v>
      </c>
      <c r="B323" s="24" t="s">
        <v>30</v>
      </c>
      <c r="C323" s="25" t="s">
        <v>27</v>
      </c>
      <c r="D323" s="38" t="s">
        <v>28</v>
      </c>
      <c r="E323" s="26">
        <v>0</v>
      </c>
      <c r="F323" s="26">
        <f t="shared" si="78"/>
        <v>0</v>
      </c>
      <c r="G323" s="26">
        <v>0</v>
      </c>
      <c r="H323" s="26">
        <f t="shared" si="79"/>
        <v>0</v>
      </c>
      <c r="I323" s="27" t="s">
        <v>24</v>
      </c>
      <c r="J323" s="26">
        <v>0</v>
      </c>
      <c r="K323" s="26">
        <f t="shared" si="80"/>
        <v>0</v>
      </c>
      <c r="L323" s="27" t="s">
        <v>24</v>
      </c>
      <c r="M323" s="50">
        <f t="shared" si="81"/>
        <v>0</v>
      </c>
    </row>
    <row r="324" spans="1:13" ht="29.1" customHeight="1" x14ac:dyDescent="0.25">
      <c r="A324" s="36">
        <v>11</v>
      </c>
      <c r="B324" s="24" t="s">
        <v>29</v>
      </c>
      <c r="C324" s="37" t="s">
        <v>32</v>
      </c>
      <c r="D324" s="25" t="s">
        <v>18</v>
      </c>
      <c r="E324" s="26">
        <v>2E-3</v>
      </c>
      <c r="F324" s="26">
        <f t="shared" si="78"/>
        <v>4.6000000000000013E-2</v>
      </c>
      <c r="G324" s="26">
        <v>0</v>
      </c>
      <c r="H324" s="29">
        <f t="shared" si="79"/>
        <v>0</v>
      </c>
      <c r="I324" s="27" t="s">
        <v>24</v>
      </c>
      <c r="J324" s="29">
        <v>0</v>
      </c>
      <c r="K324" s="28">
        <f t="shared" si="80"/>
        <v>1.3000000000000001E-2</v>
      </c>
      <c r="L324" s="27" t="s">
        <v>24</v>
      </c>
      <c r="M324" s="33">
        <f>F324-H324-K324+0.004</f>
        <v>3.7000000000000019E-2</v>
      </c>
    </row>
    <row r="325" spans="1:13" ht="27.75" customHeight="1" x14ac:dyDescent="0.25">
      <c r="A325" s="36">
        <v>12</v>
      </c>
      <c r="B325" s="24" t="s">
        <v>29</v>
      </c>
      <c r="C325" s="37" t="s">
        <v>33</v>
      </c>
      <c r="D325" s="25" t="s">
        <v>19</v>
      </c>
      <c r="E325" s="26">
        <v>0.02</v>
      </c>
      <c r="F325" s="26">
        <f t="shared" si="78"/>
        <v>0.31000000000000005</v>
      </c>
      <c r="G325" s="26">
        <v>0</v>
      </c>
      <c r="H325" s="28">
        <f t="shared" si="79"/>
        <v>0</v>
      </c>
      <c r="I325" s="27" t="s">
        <v>24</v>
      </c>
      <c r="J325" s="29">
        <v>0</v>
      </c>
      <c r="K325" s="28">
        <f t="shared" si="80"/>
        <v>0.28200000000000003</v>
      </c>
      <c r="L325" s="27" t="s">
        <v>24</v>
      </c>
      <c r="M325" s="33">
        <f>F325-H325-K325+0.173</f>
        <v>0.20100000000000001</v>
      </c>
    </row>
    <row r="326" spans="1:13" ht="30" customHeight="1" thickBot="1" x14ac:dyDescent="0.3">
      <c r="A326" s="39">
        <v>13</v>
      </c>
      <c r="B326" s="40" t="s">
        <v>29</v>
      </c>
      <c r="C326" s="41" t="s">
        <v>187</v>
      </c>
      <c r="D326" s="42" t="s">
        <v>188</v>
      </c>
      <c r="E326" s="43">
        <v>0</v>
      </c>
      <c r="F326" s="43">
        <f t="shared" ref="F326" si="82">F295+E326</f>
        <v>0</v>
      </c>
      <c r="G326" s="43">
        <v>0</v>
      </c>
      <c r="H326" s="52">
        <f t="shared" ref="H326" si="83">H295+G326</f>
        <v>0</v>
      </c>
      <c r="I326" s="44" t="s">
        <v>24</v>
      </c>
      <c r="J326" s="51">
        <v>0</v>
      </c>
      <c r="K326" s="52">
        <f t="shared" ref="K326" si="84">K295+J326</f>
        <v>0</v>
      </c>
      <c r="L326" s="44" t="s">
        <v>24</v>
      </c>
      <c r="M326" s="45">
        <f>F326-H326-K326</f>
        <v>0</v>
      </c>
    </row>
    <row r="331" spans="1:13" ht="11.1" customHeight="1" x14ac:dyDescent="0.25"/>
    <row r="332" spans="1:13" ht="11.1" customHeight="1" x14ac:dyDescent="0.25"/>
    <row r="333" spans="1:13" ht="14.1" customHeight="1" x14ac:dyDescent="0.25"/>
    <row r="334" spans="1:13" ht="14.1" customHeight="1" x14ac:dyDescent="0.25"/>
    <row r="335" spans="1:13" ht="14.1" customHeight="1" x14ac:dyDescent="0.25"/>
    <row r="336" spans="1:13" ht="14.1" customHeight="1" x14ac:dyDescent="0.25"/>
    <row r="337" spans="1:19" ht="30" customHeight="1" x14ac:dyDescent="0.25">
      <c r="C337" s="205" t="s">
        <v>189</v>
      </c>
      <c r="D337" s="205"/>
      <c r="E337" s="205"/>
      <c r="F337" s="205"/>
      <c r="G337" s="205"/>
      <c r="H337" s="205"/>
      <c r="I337" s="205"/>
      <c r="J337" s="205"/>
      <c r="K337" s="205"/>
      <c r="L337" s="205"/>
    </row>
    <row r="338" spans="1:19" ht="18" x14ac:dyDescent="0.25">
      <c r="D338" s="57"/>
      <c r="E338" s="57"/>
      <c r="F338" s="57"/>
      <c r="G338" s="57"/>
      <c r="H338" s="57"/>
      <c r="I338" s="57"/>
      <c r="J338" s="57"/>
      <c r="K338" s="57"/>
    </row>
    <row r="340" spans="1:19" ht="30" customHeight="1" x14ac:dyDescent="0.25">
      <c r="B340" s="35" t="s">
        <v>0</v>
      </c>
      <c r="C340" s="35"/>
      <c r="D340" s="35"/>
      <c r="E340" s="35"/>
      <c r="F340" s="35"/>
    </row>
    <row r="341" spans="1:19" ht="15.75" thickBot="1" x14ac:dyDescent="0.3"/>
    <row r="342" spans="1:19" ht="30" customHeight="1" x14ac:dyDescent="0.25">
      <c r="A342" s="206" t="s">
        <v>1</v>
      </c>
      <c r="B342" s="208" t="s">
        <v>2</v>
      </c>
      <c r="C342" s="208" t="s">
        <v>3</v>
      </c>
      <c r="D342" s="210" t="s">
        <v>4</v>
      </c>
      <c r="E342" s="208" t="s">
        <v>8</v>
      </c>
      <c r="F342" s="208"/>
      <c r="G342" s="208" t="s">
        <v>7</v>
      </c>
      <c r="H342" s="208"/>
      <c r="I342" s="208"/>
      <c r="J342" s="208" t="s">
        <v>9</v>
      </c>
      <c r="K342" s="208"/>
      <c r="L342" s="208"/>
      <c r="M342" s="203" t="s">
        <v>10</v>
      </c>
    </row>
    <row r="343" spans="1:19" ht="60" customHeight="1" x14ac:dyDescent="0.25">
      <c r="A343" s="207"/>
      <c r="B343" s="209"/>
      <c r="C343" s="209"/>
      <c r="D343" s="211"/>
      <c r="E343" s="59" t="s">
        <v>173</v>
      </c>
      <c r="F343" s="58" t="s">
        <v>5</v>
      </c>
      <c r="G343" s="59" t="s">
        <v>6</v>
      </c>
      <c r="H343" s="58" t="s">
        <v>5</v>
      </c>
      <c r="I343" s="59" t="s">
        <v>23</v>
      </c>
      <c r="J343" s="59" t="s">
        <v>6</v>
      </c>
      <c r="K343" s="58" t="s">
        <v>5</v>
      </c>
      <c r="L343" s="59" t="s">
        <v>22</v>
      </c>
      <c r="M343" s="204"/>
    </row>
    <row r="344" spans="1:19" ht="27.6" customHeight="1" x14ac:dyDescent="0.25">
      <c r="A344" s="36">
        <v>1</v>
      </c>
      <c r="B344" s="24" t="s">
        <v>29</v>
      </c>
      <c r="C344" s="25" t="s">
        <v>11</v>
      </c>
      <c r="D344" s="25" t="s">
        <v>15</v>
      </c>
      <c r="E344" s="26">
        <v>50</v>
      </c>
      <c r="F344" s="26">
        <f>F314+E344</f>
        <v>605</v>
      </c>
      <c r="G344" s="26">
        <v>0</v>
      </c>
      <c r="H344" s="26">
        <f>H314+G344</f>
        <v>1140</v>
      </c>
      <c r="I344" s="27" t="s">
        <v>24</v>
      </c>
      <c r="J344" s="26">
        <v>0</v>
      </c>
      <c r="K344" s="26">
        <f>K314+J344</f>
        <v>0</v>
      </c>
      <c r="L344" s="27" t="s">
        <v>24</v>
      </c>
      <c r="M344" s="32">
        <f>(740+F344)-H344-K344</f>
        <v>205</v>
      </c>
    </row>
    <row r="345" spans="1:19" ht="27.6" customHeight="1" x14ac:dyDescent="0.25">
      <c r="A345" s="36">
        <v>2</v>
      </c>
      <c r="B345" s="24" t="s">
        <v>29</v>
      </c>
      <c r="C345" s="25" t="s">
        <v>171</v>
      </c>
      <c r="D345" s="25" t="s">
        <v>172</v>
      </c>
      <c r="E345" s="26">
        <v>0</v>
      </c>
      <c r="F345" s="30">
        <f>F315+E345</f>
        <v>0</v>
      </c>
      <c r="G345" s="29">
        <v>0</v>
      </c>
      <c r="H345" s="30">
        <f>H315+G345</f>
        <v>0</v>
      </c>
      <c r="I345" s="27" t="s">
        <v>24</v>
      </c>
      <c r="J345" s="26">
        <v>0</v>
      </c>
      <c r="K345" s="26">
        <f>K315+J345</f>
        <v>0</v>
      </c>
      <c r="L345" s="27" t="s">
        <v>24</v>
      </c>
      <c r="M345" s="50">
        <f>(0+F345)-H345-K345</f>
        <v>0</v>
      </c>
    </row>
    <row r="346" spans="1:19" ht="27.6" customHeight="1" x14ac:dyDescent="0.25">
      <c r="A346" s="36">
        <v>3</v>
      </c>
      <c r="B346" s="24" t="s">
        <v>29</v>
      </c>
      <c r="C346" s="25" t="s">
        <v>12</v>
      </c>
      <c r="D346" s="25" t="s">
        <v>16</v>
      </c>
      <c r="E346" s="26">
        <f>2.431</f>
        <v>2.431</v>
      </c>
      <c r="F346" s="28">
        <f t="shared" ref="F346:F355" si="85">F316+E346</f>
        <v>27.09</v>
      </c>
      <c r="G346" s="28">
        <f>2.431</f>
        <v>2.431</v>
      </c>
      <c r="H346" s="28">
        <f t="shared" ref="H346:H355" si="86">H316+G346</f>
        <v>27.09</v>
      </c>
      <c r="I346" s="25" t="s">
        <v>185</v>
      </c>
      <c r="J346" s="26">
        <v>0</v>
      </c>
      <c r="K346" s="26">
        <f t="shared" ref="K346:K355" si="87">K316+J346</f>
        <v>0</v>
      </c>
      <c r="L346" s="27" t="s">
        <v>24</v>
      </c>
      <c r="M346" s="50">
        <f>F346-H346-K346</f>
        <v>0</v>
      </c>
    </row>
    <row r="347" spans="1:19" ht="27.6" customHeight="1" x14ac:dyDescent="0.25">
      <c r="A347" s="36">
        <v>4</v>
      </c>
      <c r="B347" s="24" t="s">
        <v>29</v>
      </c>
      <c r="C347" s="25" t="s">
        <v>37</v>
      </c>
      <c r="D347" s="25" t="s">
        <v>38</v>
      </c>
      <c r="E347" s="26">
        <v>0</v>
      </c>
      <c r="F347" s="29">
        <f t="shared" si="85"/>
        <v>0</v>
      </c>
      <c r="G347" s="29">
        <v>0</v>
      </c>
      <c r="H347" s="29">
        <f t="shared" si="86"/>
        <v>0</v>
      </c>
      <c r="I347" s="27" t="s">
        <v>24</v>
      </c>
      <c r="J347" s="26">
        <v>0</v>
      </c>
      <c r="K347" s="26">
        <f t="shared" si="87"/>
        <v>0</v>
      </c>
      <c r="L347" s="27" t="s">
        <v>24</v>
      </c>
      <c r="M347" s="50">
        <f t="shared" ref="M347:M353" si="88">F347-H347-K347</f>
        <v>0</v>
      </c>
    </row>
    <row r="348" spans="1:19" ht="27.6" customHeight="1" x14ac:dyDescent="0.25">
      <c r="A348" s="36">
        <v>5</v>
      </c>
      <c r="B348" s="24" t="s">
        <v>30</v>
      </c>
      <c r="C348" s="25" t="s">
        <v>25</v>
      </c>
      <c r="D348" s="25" t="s">
        <v>26</v>
      </c>
      <c r="E348" s="26">
        <v>0</v>
      </c>
      <c r="F348" s="29">
        <f t="shared" si="85"/>
        <v>0</v>
      </c>
      <c r="G348" s="26">
        <v>0</v>
      </c>
      <c r="H348" s="29">
        <f t="shared" si="86"/>
        <v>0</v>
      </c>
      <c r="I348" s="27" t="s">
        <v>24</v>
      </c>
      <c r="J348" s="26">
        <v>0</v>
      </c>
      <c r="K348" s="26">
        <f t="shared" si="87"/>
        <v>0</v>
      </c>
      <c r="L348" s="27" t="s">
        <v>24</v>
      </c>
      <c r="M348" s="50">
        <f t="shared" si="88"/>
        <v>0</v>
      </c>
      <c r="S348" s="56"/>
    </row>
    <row r="349" spans="1:19" ht="27.6" customHeight="1" x14ac:dyDescent="0.25">
      <c r="A349" s="36">
        <v>6</v>
      </c>
      <c r="B349" s="37" t="s">
        <v>39</v>
      </c>
      <c r="C349" s="25" t="s">
        <v>13</v>
      </c>
      <c r="D349" s="25" t="s">
        <v>17</v>
      </c>
      <c r="E349" s="26">
        <v>0</v>
      </c>
      <c r="F349" s="29">
        <f t="shared" si="85"/>
        <v>0</v>
      </c>
      <c r="G349" s="29">
        <v>0</v>
      </c>
      <c r="H349" s="29">
        <f t="shared" si="86"/>
        <v>0</v>
      </c>
      <c r="I349" s="27" t="s">
        <v>24</v>
      </c>
      <c r="J349" s="26">
        <v>0</v>
      </c>
      <c r="K349" s="26">
        <f t="shared" si="87"/>
        <v>0</v>
      </c>
      <c r="L349" s="27" t="s">
        <v>24</v>
      </c>
      <c r="M349" s="50">
        <f t="shared" si="88"/>
        <v>0</v>
      </c>
    </row>
    <row r="350" spans="1:19" ht="27.6" customHeight="1" x14ac:dyDescent="0.25">
      <c r="A350" s="36">
        <v>7</v>
      </c>
      <c r="B350" s="37" t="s">
        <v>39</v>
      </c>
      <c r="C350" s="25" t="s">
        <v>35</v>
      </c>
      <c r="D350" s="25" t="s">
        <v>36</v>
      </c>
      <c r="E350" s="26">
        <v>0</v>
      </c>
      <c r="F350" s="29">
        <f t="shared" si="85"/>
        <v>0</v>
      </c>
      <c r="G350" s="29">
        <v>0</v>
      </c>
      <c r="H350" s="29">
        <f t="shared" si="86"/>
        <v>0</v>
      </c>
      <c r="I350" s="27" t="s">
        <v>24</v>
      </c>
      <c r="J350" s="26">
        <v>0</v>
      </c>
      <c r="K350" s="26">
        <f t="shared" si="87"/>
        <v>0</v>
      </c>
      <c r="L350" s="27" t="s">
        <v>24</v>
      </c>
      <c r="M350" s="50">
        <f t="shared" si="88"/>
        <v>0</v>
      </c>
    </row>
    <row r="351" spans="1:19" ht="27.6" customHeight="1" x14ac:dyDescent="0.25">
      <c r="A351" s="36">
        <v>8</v>
      </c>
      <c r="B351" s="24" t="s">
        <v>31</v>
      </c>
      <c r="C351" s="25" t="s">
        <v>14</v>
      </c>
      <c r="D351" s="25" t="s">
        <v>20</v>
      </c>
      <c r="E351" s="30">
        <v>1</v>
      </c>
      <c r="F351" s="30">
        <f t="shared" si="85"/>
        <v>12</v>
      </c>
      <c r="G351" s="26">
        <v>0</v>
      </c>
      <c r="H351" s="29">
        <f t="shared" si="86"/>
        <v>0</v>
      </c>
      <c r="I351" s="27" t="s">
        <v>24</v>
      </c>
      <c r="J351" s="30">
        <f>E351</f>
        <v>1</v>
      </c>
      <c r="K351" s="26">
        <f t="shared" si="87"/>
        <v>12</v>
      </c>
      <c r="L351" s="24" t="s">
        <v>180</v>
      </c>
      <c r="M351" s="50">
        <f t="shared" si="88"/>
        <v>0</v>
      </c>
    </row>
    <row r="352" spans="1:19" ht="27.6" customHeight="1" x14ac:dyDescent="0.25">
      <c r="A352" s="36">
        <v>9</v>
      </c>
      <c r="B352" s="24" t="s">
        <v>31</v>
      </c>
      <c r="C352" s="25" t="s">
        <v>40</v>
      </c>
      <c r="D352" s="25" t="s">
        <v>41</v>
      </c>
      <c r="E352" s="26">
        <v>0</v>
      </c>
      <c r="F352" s="29">
        <f t="shared" si="85"/>
        <v>0</v>
      </c>
      <c r="G352" s="29">
        <v>0</v>
      </c>
      <c r="H352" s="29">
        <f t="shared" si="86"/>
        <v>0</v>
      </c>
      <c r="I352" s="27" t="s">
        <v>24</v>
      </c>
      <c r="J352" s="26">
        <v>0</v>
      </c>
      <c r="K352" s="26">
        <f t="shared" si="87"/>
        <v>0</v>
      </c>
      <c r="L352" s="27" t="s">
        <v>24</v>
      </c>
      <c r="M352" s="50">
        <f t="shared" si="88"/>
        <v>0</v>
      </c>
    </row>
    <row r="353" spans="1:13" ht="27.95" customHeight="1" x14ac:dyDescent="0.25">
      <c r="A353" s="36">
        <v>10</v>
      </c>
      <c r="B353" s="24" t="s">
        <v>30</v>
      </c>
      <c r="C353" s="25" t="s">
        <v>27</v>
      </c>
      <c r="D353" s="38" t="s">
        <v>28</v>
      </c>
      <c r="E353" s="26">
        <v>0</v>
      </c>
      <c r="F353" s="29">
        <f t="shared" si="85"/>
        <v>0</v>
      </c>
      <c r="G353" s="29">
        <v>0</v>
      </c>
      <c r="H353" s="29">
        <f t="shared" si="86"/>
        <v>0</v>
      </c>
      <c r="I353" s="27" t="s">
        <v>24</v>
      </c>
      <c r="J353" s="26">
        <v>0</v>
      </c>
      <c r="K353" s="26">
        <f t="shared" si="87"/>
        <v>0</v>
      </c>
      <c r="L353" s="27" t="s">
        <v>24</v>
      </c>
      <c r="M353" s="50">
        <f t="shared" si="88"/>
        <v>0</v>
      </c>
    </row>
    <row r="354" spans="1:13" ht="29.1" customHeight="1" x14ac:dyDescent="0.25">
      <c r="A354" s="36">
        <v>11</v>
      </c>
      <c r="B354" s="24" t="s">
        <v>29</v>
      </c>
      <c r="C354" s="37" t="s">
        <v>32</v>
      </c>
      <c r="D354" s="25" t="s">
        <v>18</v>
      </c>
      <c r="E354" s="26">
        <v>2E-3</v>
      </c>
      <c r="F354" s="28">
        <f t="shared" si="85"/>
        <v>4.8000000000000015E-2</v>
      </c>
      <c r="G354" s="26">
        <v>0</v>
      </c>
      <c r="H354" s="29">
        <f t="shared" si="86"/>
        <v>0</v>
      </c>
      <c r="I354" s="27" t="s">
        <v>24</v>
      </c>
      <c r="J354" s="28">
        <v>0</v>
      </c>
      <c r="K354" s="26">
        <f t="shared" si="87"/>
        <v>1.3000000000000001E-2</v>
      </c>
      <c r="L354" s="27" t="s">
        <v>24</v>
      </c>
      <c r="M354" s="33">
        <f>F354-H354-K354+0.004</f>
        <v>3.9000000000000021E-2</v>
      </c>
    </row>
    <row r="355" spans="1:13" ht="27.95" customHeight="1" x14ac:dyDescent="0.25">
      <c r="A355" s="36">
        <v>12</v>
      </c>
      <c r="B355" s="24" t="s">
        <v>29</v>
      </c>
      <c r="C355" s="37" t="s">
        <v>33</v>
      </c>
      <c r="D355" s="25" t="s">
        <v>19</v>
      </c>
      <c r="E355" s="26">
        <v>0.03</v>
      </c>
      <c r="F355" s="30">
        <f t="shared" si="85"/>
        <v>0.34000000000000008</v>
      </c>
      <c r="G355" s="26">
        <v>0</v>
      </c>
      <c r="H355" s="28">
        <f t="shared" si="86"/>
        <v>0</v>
      </c>
      <c r="I355" s="27" t="s">
        <v>24</v>
      </c>
      <c r="J355" s="28">
        <v>0</v>
      </c>
      <c r="K355" s="26">
        <f t="shared" si="87"/>
        <v>0.28200000000000003</v>
      </c>
      <c r="L355" s="27" t="s">
        <v>24</v>
      </c>
      <c r="M355" s="33">
        <f>F355-H355-K355+0.173</f>
        <v>0.23100000000000004</v>
      </c>
    </row>
    <row r="356" spans="1:13" ht="34.5" customHeight="1" thickBot="1" x14ac:dyDescent="0.3">
      <c r="A356" s="39">
        <v>13</v>
      </c>
      <c r="B356" s="40" t="s">
        <v>29</v>
      </c>
      <c r="C356" s="41" t="s">
        <v>187</v>
      </c>
      <c r="D356" s="42" t="s">
        <v>188</v>
      </c>
      <c r="E356" s="43">
        <v>0</v>
      </c>
      <c r="F356" s="52">
        <f t="shared" ref="F356" si="89">F326+E356</f>
        <v>0</v>
      </c>
      <c r="G356" s="43">
        <v>0</v>
      </c>
      <c r="H356" s="52">
        <f t="shared" ref="H356" si="90">H326+G356</f>
        <v>0</v>
      </c>
      <c r="I356" s="44" t="s">
        <v>24</v>
      </c>
      <c r="J356" s="52">
        <v>0</v>
      </c>
      <c r="K356" s="43">
        <f t="shared" ref="K356" si="91">K326+J356</f>
        <v>0</v>
      </c>
      <c r="L356" s="44" t="s">
        <v>24</v>
      </c>
      <c r="M356" s="45">
        <f>F356-H356-K356</f>
        <v>0</v>
      </c>
    </row>
  </sheetData>
  <mergeCells count="108">
    <mergeCell ref="M342:M343"/>
    <mergeCell ref="C337:L337"/>
    <mergeCell ref="A342:A343"/>
    <mergeCell ref="B342:B343"/>
    <mergeCell ref="C342:C343"/>
    <mergeCell ref="D342:D343"/>
    <mergeCell ref="E342:F342"/>
    <mergeCell ref="G342:I342"/>
    <mergeCell ref="J342:L342"/>
    <mergeCell ref="M188:M189"/>
    <mergeCell ref="C183:L183"/>
    <mergeCell ref="A188:A189"/>
    <mergeCell ref="B188:B189"/>
    <mergeCell ref="C188:C189"/>
    <mergeCell ref="D188:D189"/>
    <mergeCell ref="E188:F188"/>
    <mergeCell ref="G188:I188"/>
    <mergeCell ref="J188:L188"/>
    <mergeCell ref="M126:M127"/>
    <mergeCell ref="C121:L121"/>
    <mergeCell ref="A126:A127"/>
    <mergeCell ref="B126:B127"/>
    <mergeCell ref="C126:C127"/>
    <mergeCell ref="D126:D127"/>
    <mergeCell ref="E126:F126"/>
    <mergeCell ref="G126:I126"/>
    <mergeCell ref="J126:L126"/>
    <mergeCell ref="C65:L65"/>
    <mergeCell ref="A70:A71"/>
    <mergeCell ref="B70:B71"/>
    <mergeCell ref="C70:C71"/>
    <mergeCell ref="D70:D71"/>
    <mergeCell ref="E70:F70"/>
    <mergeCell ref="G70:I70"/>
    <mergeCell ref="J70:L70"/>
    <mergeCell ref="A8:A9"/>
    <mergeCell ref="B8:B9"/>
    <mergeCell ref="C8:C9"/>
    <mergeCell ref="D8:D9"/>
    <mergeCell ref="E8:F8"/>
    <mergeCell ref="M39:M40"/>
    <mergeCell ref="C3:L3"/>
    <mergeCell ref="M8:M9"/>
    <mergeCell ref="G8:I8"/>
    <mergeCell ref="J8:L8"/>
    <mergeCell ref="A39:A40"/>
    <mergeCell ref="B39:B40"/>
    <mergeCell ref="C39:C40"/>
    <mergeCell ref="D39:D40"/>
    <mergeCell ref="C34:L34"/>
    <mergeCell ref="G39:I39"/>
    <mergeCell ref="J39:L39"/>
    <mergeCell ref="E39:F39"/>
    <mergeCell ref="M70:M71"/>
    <mergeCell ref="C96:L96"/>
    <mergeCell ref="A101:A102"/>
    <mergeCell ref="B101:B102"/>
    <mergeCell ref="C101:C102"/>
    <mergeCell ref="D101:D102"/>
    <mergeCell ref="E101:F101"/>
    <mergeCell ref="G101:I101"/>
    <mergeCell ref="J101:L101"/>
    <mergeCell ref="M101:M102"/>
    <mergeCell ref="M157:M158"/>
    <mergeCell ref="C152:L152"/>
    <mergeCell ref="A157:A158"/>
    <mergeCell ref="B157:B158"/>
    <mergeCell ref="C157:C158"/>
    <mergeCell ref="D157:D158"/>
    <mergeCell ref="E157:F157"/>
    <mergeCell ref="G157:I157"/>
    <mergeCell ref="J157:L157"/>
    <mergeCell ref="M219:M220"/>
    <mergeCell ref="C214:L214"/>
    <mergeCell ref="A219:A220"/>
    <mergeCell ref="B219:B220"/>
    <mergeCell ref="C219:C220"/>
    <mergeCell ref="D219:D220"/>
    <mergeCell ref="E219:F219"/>
    <mergeCell ref="G219:I219"/>
    <mergeCell ref="J219:L219"/>
    <mergeCell ref="C245:L245"/>
    <mergeCell ref="A250:A251"/>
    <mergeCell ref="B250:B251"/>
    <mergeCell ref="C250:C251"/>
    <mergeCell ref="D250:D251"/>
    <mergeCell ref="E250:F250"/>
    <mergeCell ref="G250:I250"/>
    <mergeCell ref="J250:L250"/>
    <mergeCell ref="M250:M251"/>
    <mergeCell ref="C276:L276"/>
    <mergeCell ref="A281:A282"/>
    <mergeCell ref="B281:B282"/>
    <mergeCell ref="C281:C282"/>
    <mergeCell ref="D281:D282"/>
    <mergeCell ref="E281:F281"/>
    <mergeCell ref="G281:I281"/>
    <mergeCell ref="J281:L281"/>
    <mergeCell ref="M281:M282"/>
    <mergeCell ref="M312:M313"/>
    <mergeCell ref="C307:L307"/>
    <mergeCell ref="A312:A313"/>
    <mergeCell ref="B312:B313"/>
    <mergeCell ref="C312:C313"/>
    <mergeCell ref="D312:D313"/>
    <mergeCell ref="E312:F312"/>
    <mergeCell ref="G312:I312"/>
    <mergeCell ref="J312:L312"/>
  </mergeCells>
  <pageMargins left="0.16" right="0.16" top="0.18" bottom="0.17" header="0.16" footer="0.17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ram - 2019</vt:lpstr>
      <vt:lpstr>an 2019-gestiune</vt:lpstr>
      <vt:lpstr>'an 2019-gestiune'!Print_Area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2020-03-17T13:12:30Z</dcterms:modified>
</cp:coreProperties>
</file>